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Francois Noel\Tournois\2023-2024\Championnat provincial 2024\"/>
    </mc:Choice>
  </mc:AlternateContent>
  <xr:revisionPtr revIDLastSave="0" documentId="13_ncr:1_{007F5E8B-ACF8-470B-922F-D54C28D523C0}" xr6:coauthVersionLast="47" xr6:coauthVersionMax="47" xr10:uidLastSave="{00000000-0000-0000-0000-000000000000}"/>
  <bookViews>
    <workbookView xWindow="-120" yWindow="-120" windowWidth="29040" windowHeight="15720" tabRatio="738" firstSheet="1" activeTab="1" xr2:uid="{00000000-000D-0000-FFFF-FFFF00000000}"/>
  </bookViews>
  <sheets>
    <sheet name="calcul" sheetId="11" r:id="rId1"/>
    <sheet name="class. total+comparatif" sheetId="10" r:id="rId2"/>
    <sheet name="classement top10" sheetId="9" r:id="rId3"/>
    <sheet name="classement U12" sheetId="1" r:id="rId4"/>
    <sheet name="classement U14" sheetId="3" r:id="rId5"/>
    <sheet name="Classement U16" sheetId="4" r:id="rId6"/>
    <sheet name="classement U18" sheetId="5" r:id="rId7"/>
    <sheet name="U21sen recreatif" sheetId="6" r:id="rId8"/>
    <sheet name="U21sen elite" sheetId="7" r:id="rId9"/>
    <sheet name="ne waza" sheetId="8" r:id="rId10"/>
    <sheet name="veteran" sheetId="2" r:id="rId11"/>
  </sheets>
  <definedNames>
    <definedName name="_xlnm._FilterDatabase" localSheetId="1" hidden="1">'class. total+comparatif'!$A$1:$P$1</definedName>
    <definedName name="_xlnm._FilterDatabase" localSheetId="3" hidden="1">'classement U12'!$A$2:$D$2</definedName>
    <definedName name="_xlnm._FilterDatabase" localSheetId="4" hidden="1">'classement U14'!$A$2:$D$2</definedName>
    <definedName name="_xlnm._FilterDatabase" localSheetId="5" hidden="1">'Classement U16'!$A$2:$D$2</definedName>
    <definedName name="_xlnm._FilterDatabase" localSheetId="6" hidden="1">'classement U18'!$A$2:$D$2</definedName>
    <definedName name="_xlnm._FilterDatabase" localSheetId="9" hidden="1">'ne waza'!$A$2:$D$2</definedName>
    <definedName name="_xlnm._FilterDatabase" localSheetId="8" hidden="1">'U21sen elite'!$A$2:$D$2</definedName>
    <definedName name="_xlnm._FilterDatabase" localSheetId="7" hidden="1">'U21sen recreatif'!$A$2:$D$2</definedName>
    <definedName name="_xlnm._FilterDatabase" localSheetId="10" hidden="1">veteran!$A$2:$D$2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" i="2" l="1"/>
  <c r="A73" i="2"/>
  <c r="A72" i="2"/>
  <c r="A70" i="2"/>
  <c r="A69" i="2"/>
  <c r="A61" i="2"/>
  <c r="A60" i="2"/>
  <c r="A59" i="2"/>
  <c r="A56" i="2"/>
  <c r="A50" i="2"/>
  <c r="A45" i="2"/>
  <c r="A43" i="2"/>
  <c r="A42" i="2"/>
  <c r="A37" i="2"/>
  <c r="A35" i="2"/>
  <c r="A32" i="2"/>
  <c r="A29" i="2"/>
  <c r="A28" i="2"/>
  <c r="A25" i="2"/>
  <c r="A23" i="2"/>
  <c r="A22" i="2"/>
  <c r="A20" i="2"/>
  <c r="A16" i="2"/>
  <c r="A15" i="2"/>
  <c r="A11" i="2"/>
  <c r="A10" i="2"/>
  <c r="A8" i="2"/>
  <c r="A7" i="2"/>
  <c r="A6" i="2"/>
  <c r="A5" i="2"/>
  <c r="A3" i="2"/>
  <c r="A88" i="6"/>
  <c r="A73" i="6"/>
  <c r="A72" i="6"/>
  <c r="A70" i="6"/>
  <c r="A69" i="6"/>
  <c r="A61" i="6"/>
  <c r="A60" i="6"/>
  <c r="A59" i="6"/>
  <c r="A56" i="6"/>
  <c r="A53" i="6"/>
  <c r="A51" i="6"/>
  <c r="A49" i="6"/>
  <c r="A47" i="6"/>
  <c r="A45" i="6"/>
  <c r="A40" i="6"/>
  <c r="A39" i="6"/>
  <c r="A37" i="6"/>
  <c r="A36" i="6"/>
  <c r="A31" i="6"/>
  <c r="A30" i="6"/>
  <c r="A26" i="6"/>
  <c r="A25" i="6"/>
  <c r="A22" i="6"/>
  <c r="A18" i="6"/>
  <c r="A17" i="6"/>
  <c r="A13" i="6"/>
  <c r="A12" i="6"/>
  <c r="A9" i="6"/>
  <c r="A8" i="6"/>
  <c r="A7" i="6"/>
  <c r="A6" i="6"/>
  <c r="A88" i="8"/>
  <c r="A71" i="8"/>
  <c r="A70" i="8"/>
  <c r="A67" i="8"/>
  <c r="A66" i="8"/>
  <c r="A61" i="8"/>
  <c r="A60" i="8"/>
  <c r="A57" i="8"/>
  <c r="A54" i="8"/>
  <c r="A53" i="8"/>
  <c r="A51" i="8"/>
  <c r="A50" i="8"/>
  <c r="A49" i="8"/>
  <c r="A47" i="8"/>
  <c r="A46" i="8"/>
  <c r="A45" i="8"/>
  <c r="A44" i="8"/>
  <c r="A33" i="8"/>
  <c r="A32" i="8"/>
  <c r="A31" i="8"/>
  <c r="A30" i="8"/>
  <c r="A25" i="8"/>
  <c r="A18" i="8"/>
  <c r="A17" i="8"/>
  <c r="A15" i="8"/>
  <c r="A14" i="8"/>
  <c r="A20" i="8"/>
  <c r="A12" i="8"/>
  <c r="A8" i="8"/>
  <c r="A6" i="8"/>
  <c r="A4" i="8"/>
  <c r="A88" i="7"/>
  <c r="A67" i="7"/>
  <c r="A66" i="7"/>
  <c r="A63" i="7"/>
  <c r="A62" i="7"/>
  <c r="A57" i="7"/>
  <c r="A56" i="7"/>
  <c r="A52" i="7"/>
  <c r="A49" i="7"/>
  <c r="A48" i="7"/>
  <c r="A46" i="7"/>
  <c r="A44" i="7"/>
  <c r="A43" i="7"/>
  <c r="A42" i="7"/>
  <c r="A40" i="7"/>
  <c r="A39" i="7"/>
  <c r="A38" i="7"/>
  <c r="A35" i="7"/>
  <c r="A33" i="7"/>
  <c r="A26" i="7"/>
  <c r="A29" i="7"/>
  <c r="A15" i="7"/>
  <c r="A14" i="7"/>
  <c r="A13" i="7"/>
  <c r="A11" i="7"/>
  <c r="A12" i="7"/>
  <c r="A10" i="7"/>
  <c r="A9" i="7"/>
  <c r="A8" i="7"/>
  <c r="A7" i="7"/>
  <c r="A3" i="7"/>
  <c r="A88" i="5"/>
  <c r="A63" i="5"/>
  <c r="A61" i="5"/>
  <c r="A60" i="5"/>
  <c r="A57" i="5"/>
  <c r="A56" i="5"/>
  <c r="A53" i="5"/>
  <c r="A51" i="5"/>
  <c r="A50" i="5"/>
  <c r="A49" i="5"/>
  <c r="A44" i="5"/>
  <c r="A42" i="5"/>
  <c r="A41" i="5"/>
  <c r="A35" i="5"/>
  <c r="A33" i="5"/>
  <c r="A27" i="5"/>
  <c r="A26" i="5"/>
  <c r="A25" i="5"/>
  <c r="A24" i="5"/>
  <c r="A23" i="5"/>
  <c r="A21" i="5"/>
  <c r="A20" i="5"/>
  <c r="A19" i="5"/>
  <c r="A17" i="5"/>
  <c r="A16" i="5"/>
  <c r="A15" i="5"/>
  <c r="A13" i="5"/>
  <c r="A12" i="5"/>
  <c r="A6" i="5"/>
  <c r="A5" i="5"/>
  <c r="A4" i="5"/>
  <c r="A88" i="4"/>
  <c r="A60" i="4"/>
  <c r="A79" i="4"/>
  <c r="A58" i="4"/>
  <c r="A32" i="4"/>
  <c r="A30" i="4"/>
  <c r="A42" i="4"/>
  <c r="A67" i="4"/>
  <c r="A41" i="4"/>
  <c r="A27" i="4"/>
  <c r="A48" i="4"/>
  <c r="A37" i="4"/>
  <c r="A24" i="4"/>
  <c r="A29" i="4"/>
  <c r="A64" i="4"/>
  <c r="A13" i="4"/>
  <c r="A40" i="4"/>
  <c r="A36" i="4"/>
  <c r="A14" i="4"/>
  <c r="A16" i="4"/>
  <c r="A53" i="4"/>
  <c r="A18" i="4"/>
  <c r="A17" i="4"/>
  <c r="A46" i="4"/>
  <c r="A12" i="4"/>
  <c r="A26" i="4"/>
  <c r="A22" i="4"/>
  <c r="A10" i="4"/>
  <c r="A8" i="4"/>
  <c r="A19" i="4"/>
  <c r="A4" i="4"/>
  <c r="A88" i="3"/>
  <c r="A77" i="3"/>
  <c r="A76" i="3"/>
  <c r="A70" i="3"/>
  <c r="A68" i="3"/>
  <c r="A52" i="3"/>
  <c r="A50" i="3"/>
  <c r="A49" i="3"/>
  <c r="A46" i="3"/>
  <c r="A45" i="3"/>
  <c r="A43" i="3"/>
  <c r="A41" i="3"/>
  <c r="A39" i="3"/>
  <c r="A38" i="3"/>
  <c r="A37" i="3"/>
  <c r="A36" i="3"/>
  <c r="A34" i="3"/>
  <c r="A33" i="3"/>
  <c r="A29" i="3"/>
  <c r="A25" i="3"/>
  <c r="A24" i="3"/>
  <c r="A22" i="3"/>
  <c r="A19" i="3"/>
  <c r="A15" i="3"/>
  <c r="A14" i="3"/>
  <c r="A12" i="3"/>
  <c r="A10" i="3"/>
  <c r="A9" i="3"/>
  <c r="A8" i="3"/>
  <c r="A5" i="3"/>
  <c r="A3" i="3"/>
  <c r="A88" i="1"/>
  <c r="A76" i="1"/>
  <c r="A72" i="1"/>
  <c r="A71" i="1"/>
  <c r="A67" i="1"/>
  <c r="A58" i="1"/>
  <c r="A57" i="1"/>
  <c r="A52" i="1"/>
  <c r="A49" i="1"/>
  <c r="A46" i="1"/>
  <c r="A37" i="1"/>
  <c r="A44" i="1"/>
  <c r="A42" i="1"/>
  <c r="A35" i="1"/>
  <c r="A34" i="1"/>
  <c r="A33" i="1"/>
  <c r="A36" i="1"/>
  <c r="A32" i="1"/>
  <c r="A25" i="1"/>
  <c r="A24" i="1"/>
  <c r="A27" i="1"/>
  <c r="A29" i="1"/>
  <c r="A22" i="1"/>
  <c r="A19" i="1"/>
  <c r="A18" i="1"/>
  <c r="A20" i="1"/>
  <c r="A11" i="1"/>
  <c r="A8" i="1"/>
  <c r="A6" i="1"/>
  <c r="A5" i="1"/>
  <c r="A3" i="1"/>
  <c r="O33" i="10"/>
  <c r="K33" i="10"/>
  <c r="F33" i="10"/>
  <c r="O37" i="10"/>
  <c r="K37" i="10"/>
  <c r="F37" i="10"/>
  <c r="K36" i="10"/>
  <c r="O36" i="10"/>
  <c r="F36" i="10"/>
  <c r="L36" i="10" s="1"/>
  <c r="P36" i="10" s="1"/>
  <c r="A48" i="10"/>
  <c r="O35" i="10"/>
  <c r="O32" i="10"/>
  <c r="K35" i="10"/>
  <c r="K32" i="10"/>
  <c r="F35" i="10"/>
  <c r="L35" i="10" s="1"/>
  <c r="F32" i="10"/>
  <c r="K22" i="10"/>
  <c r="F22" i="10"/>
  <c r="A25" i="10"/>
  <c r="O62" i="10"/>
  <c r="O23" i="10"/>
  <c r="O70" i="10"/>
  <c r="O79" i="10"/>
  <c r="O90" i="10"/>
  <c r="O10" i="10"/>
  <c r="O14" i="10"/>
  <c r="O48" i="10"/>
  <c r="O84" i="10"/>
  <c r="O19" i="10"/>
  <c r="O52" i="10"/>
  <c r="O55" i="10"/>
  <c r="O82" i="10"/>
  <c r="O25" i="10"/>
  <c r="O71" i="10"/>
  <c r="O31" i="10"/>
  <c r="O64" i="10"/>
  <c r="O51" i="10"/>
  <c r="O29" i="10"/>
  <c r="O9" i="10"/>
  <c r="O47" i="10"/>
  <c r="O3" i="10"/>
  <c r="O67" i="10"/>
  <c r="O74" i="10"/>
  <c r="O6" i="10"/>
  <c r="O16" i="10"/>
  <c r="O81" i="10"/>
  <c r="O68" i="10"/>
  <c r="O39" i="10"/>
  <c r="O27" i="10"/>
  <c r="O44" i="10"/>
  <c r="O56" i="10"/>
  <c r="O5" i="10"/>
  <c r="O42" i="10"/>
  <c r="O49" i="10"/>
  <c r="O72" i="10"/>
  <c r="O46" i="10"/>
  <c r="O20" i="10"/>
  <c r="O50" i="10"/>
  <c r="O63" i="10"/>
  <c r="O77" i="10"/>
  <c r="O28" i="10"/>
  <c r="O34" i="10"/>
  <c r="O76" i="10"/>
  <c r="O24" i="10"/>
  <c r="O86" i="10"/>
  <c r="O83" i="10"/>
  <c r="O40" i="10"/>
  <c r="O21" i="10"/>
  <c r="O59" i="10"/>
  <c r="O78" i="10"/>
  <c r="O57" i="10"/>
  <c r="O26" i="10"/>
  <c r="O88" i="10"/>
  <c r="O73" i="10"/>
  <c r="O54" i="10"/>
  <c r="O18" i="10"/>
  <c r="O13" i="10"/>
  <c r="O85" i="10"/>
  <c r="O60" i="10"/>
  <c r="O8" i="10"/>
  <c r="O89" i="10"/>
  <c r="O69" i="10"/>
  <c r="O2" i="10"/>
  <c r="O66" i="10"/>
  <c r="O38" i="10"/>
  <c r="O17" i="10"/>
  <c r="O75" i="10"/>
  <c r="O58" i="10"/>
  <c r="O80" i="10"/>
  <c r="O11" i="10"/>
  <c r="O87" i="10"/>
  <c r="O65" i="10"/>
  <c r="O12" i="10"/>
  <c r="O4" i="10"/>
  <c r="O53" i="10"/>
  <c r="O43" i="10"/>
  <c r="O15" i="10"/>
  <c r="O45" i="10"/>
  <c r="O30" i="10"/>
  <c r="O61" i="10"/>
  <c r="O41" i="10"/>
  <c r="O7" i="10"/>
  <c r="F45" i="10"/>
  <c r="K62" i="10"/>
  <c r="K23" i="10"/>
  <c r="K70" i="10"/>
  <c r="K79" i="10"/>
  <c r="K90" i="10"/>
  <c r="K10" i="10"/>
  <c r="K14" i="10"/>
  <c r="K48" i="10"/>
  <c r="K84" i="10"/>
  <c r="K19" i="10"/>
  <c r="K52" i="10"/>
  <c r="K55" i="10"/>
  <c r="K82" i="10"/>
  <c r="K25" i="10"/>
  <c r="K71" i="10"/>
  <c r="K31" i="10"/>
  <c r="K64" i="10"/>
  <c r="K51" i="10"/>
  <c r="K29" i="10"/>
  <c r="K9" i="10"/>
  <c r="K47" i="10"/>
  <c r="K3" i="10"/>
  <c r="K67" i="10"/>
  <c r="K74" i="10"/>
  <c r="K6" i="10"/>
  <c r="K16" i="10"/>
  <c r="K81" i="10"/>
  <c r="K68" i="10"/>
  <c r="K39" i="10"/>
  <c r="K27" i="10"/>
  <c r="K44" i="10"/>
  <c r="K56" i="10"/>
  <c r="K5" i="10"/>
  <c r="K42" i="10"/>
  <c r="K49" i="10"/>
  <c r="K72" i="10"/>
  <c r="K46" i="10"/>
  <c r="K20" i="10"/>
  <c r="K50" i="10"/>
  <c r="K63" i="10"/>
  <c r="K77" i="10"/>
  <c r="K28" i="10"/>
  <c r="K34" i="10"/>
  <c r="K76" i="10"/>
  <c r="K24" i="10"/>
  <c r="K86" i="10"/>
  <c r="K83" i="10"/>
  <c r="K40" i="10"/>
  <c r="K21" i="10"/>
  <c r="K59" i="10"/>
  <c r="K78" i="10"/>
  <c r="K57" i="10"/>
  <c r="K26" i="10"/>
  <c r="K88" i="10"/>
  <c r="K73" i="10"/>
  <c r="K54" i="10"/>
  <c r="K18" i="10"/>
  <c r="K13" i="10"/>
  <c r="K85" i="10"/>
  <c r="K60" i="10"/>
  <c r="K8" i="10"/>
  <c r="K89" i="10"/>
  <c r="K69" i="10"/>
  <c r="K2" i="10"/>
  <c r="K66" i="10"/>
  <c r="K38" i="10"/>
  <c r="K17" i="10"/>
  <c r="K75" i="10"/>
  <c r="K58" i="10"/>
  <c r="K80" i="10"/>
  <c r="K11" i="10"/>
  <c r="K87" i="10"/>
  <c r="K65" i="10"/>
  <c r="K12" i="10"/>
  <c r="K4" i="10"/>
  <c r="K53" i="10"/>
  <c r="K43" i="10"/>
  <c r="K15" i="10"/>
  <c r="K45" i="10"/>
  <c r="K30" i="10"/>
  <c r="K61" i="10"/>
  <c r="K41" i="10"/>
  <c r="K7" i="10"/>
  <c r="F62" i="10"/>
  <c r="F23" i="10"/>
  <c r="F70" i="10"/>
  <c r="F79" i="10"/>
  <c r="F90" i="10"/>
  <c r="F10" i="10"/>
  <c r="F14" i="10"/>
  <c r="F48" i="10"/>
  <c r="F84" i="10"/>
  <c r="F19" i="10"/>
  <c r="F52" i="10"/>
  <c r="F55" i="10"/>
  <c r="F82" i="10"/>
  <c r="F25" i="10"/>
  <c r="F71" i="10"/>
  <c r="F31" i="10"/>
  <c r="F64" i="10"/>
  <c r="F51" i="10"/>
  <c r="F29" i="10"/>
  <c r="F9" i="10"/>
  <c r="F47" i="10"/>
  <c r="F3" i="10"/>
  <c r="F67" i="10"/>
  <c r="F74" i="10"/>
  <c r="F6" i="10"/>
  <c r="F16" i="10"/>
  <c r="F81" i="10"/>
  <c r="F68" i="10"/>
  <c r="F39" i="10"/>
  <c r="F27" i="10"/>
  <c r="F44" i="10"/>
  <c r="F56" i="10"/>
  <c r="F5" i="10"/>
  <c r="F42" i="10"/>
  <c r="F49" i="10"/>
  <c r="F72" i="10"/>
  <c r="F46" i="10"/>
  <c r="F20" i="10"/>
  <c r="F50" i="10"/>
  <c r="F63" i="10"/>
  <c r="F77" i="10"/>
  <c r="F28" i="10"/>
  <c r="F34" i="10"/>
  <c r="F76" i="10"/>
  <c r="F24" i="10"/>
  <c r="F86" i="10"/>
  <c r="F83" i="10"/>
  <c r="F40" i="10"/>
  <c r="F21" i="10"/>
  <c r="F59" i="10"/>
  <c r="F78" i="10"/>
  <c r="F57" i="10"/>
  <c r="F26" i="10"/>
  <c r="F88" i="10"/>
  <c r="F73" i="10"/>
  <c r="F54" i="10"/>
  <c r="F18" i="10"/>
  <c r="F13" i="10"/>
  <c r="F85" i="10"/>
  <c r="F60" i="10"/>
  <c r="F8" i="10"/>
  <c r="F89" i="10"/>
  <c r="F69" i="10"/>
  <c r="F2" i="10"/>
  <c r="F66" i="10"/>
  <c r="F38" i="10"/>
  <c r="F17" i="10"/>
  <c r="F75" i="10"/>
  <c r="F58" i="10"/>
  <c r="F80" i="10"/>
  <c r="F11" i="10"/>
  <c r="F87" i="10"/>
  <c r="F65" i="10"/>
  <c r="F12" i="10"/>
  <c r="F4" i="10"/>
  <c r="F53" i="10"/>
  <c r="F43" i="10"/>
  <c r="F15" i="10"/>
  <c r="F30" i="10"/>
  <c r="F61" i="10"/>
  <c r="F41" i="10"/>
  <c r="F7" i="10"/>
  <c r="L33" i="10" l="1"/>
  <c r="L32" i="10"/>
  <c r="L37" i="10"/>
  <c r="P37" i="10" s="1"/>
  <c r="P33" i="10"/>
  <c r="P32" i="10"/>
  <c r="P35" i="10"/>
  <c r="L22" i="10"/>
  <c r="P22" i="10" s="1"/>
  <c r="L86" i="10"/>
  <c r="P86" i="10" s="1"/>
  <c r="L44" i="10"/>
  <c r="P44" i="10" s="1"/>
  <c r="L80" i="10"/>
  <c r="P80" i="10" s="1"/>
  <c r="L30" i="10"/>
  <c r="P30" i="10" s="1"/>
  <c r="L45" i="10"/>
  <c r="P45" i="10" s="1"/>
  <c r="L20" i="10"/>
  <c r="P20" i="10" s="1"/>
  <c r="L19" i="10"/>
  <c r="P19" i="10" s="1"/>
  <c r="L15" i="10"/>
  <c r="P15" i="10" s="1"/>
  <c r="L58" i="10"/>
  <c r="P58" i="10" s="1"/>
  <c r="L28" i="10"/>
  <c r="P28" i="10" s="1"/>
  <c r="L56" i="10"/>
  <c r="P56" i="10" s="1"/>
  <c r="L29" i="10"/>
  <c r="P29" i="10" s="1"/>
  <c r="L17" i="10"/>
  <c r="P17" i="10" s="1"/>
  <c r="L24" i="10"/>
  <c r="P24" i="10" s="1"/>
  <c r="L69" i="10"/>
  <c r="P69" i="10" s="1"/>
  <c r="L40" i="10"/>
  <c r="P40" i="10" s="1"/>
  <c r="L31" i="10"/>
  <c r="P31" i="10" s="1"/>
  <c r="L27" i="10"/>
  <c r="P27" i="10" s="1"/>
  <c r="L9" i="10"/>
  <c r="P9" i="10" s="1"/>
  <c r="L34" i="10"/>
  <c r="P34" i="10" s="1"/>
  <c r="L78" i="10"/>
  <c r="P78" i="10" s="1"/>
  <c r="L72" i="10"/>
  <c r="P72" i="10" s="1"/>
  <c r="L63" i="10"/>
  <c r="P63" i="10" s="1"/>
  <c r="L83" i="10"/>
  <c r="P83" i="10" s="1"/>
  <c r="L21" i="10"/>
  <c r="P21" i="10" s="1"/>
  <c r="L48" i="10"/>
  <c r="P48" i="10" s="1"/>
  <c r="L8" i="10"/>
  <c r="P8" i="10" s="1"/>
  <c r="L47" i="10"/>
  <c r="P47" i="10" s="1"/>
  <c r="L62" i="10"/>
  <c r="P62" i="10" s="1"/>
  <c r="L13" i="10"/>
  <c r="P13" i="10" s="1"/>
  <c r="L18" i="10"/>
  <c r="P18" i="10" s="1"/>
  <c r="L77" i="10"/>
  <c r="P77" i="10" s="1"/>
  <c r="L42" i="10"/>
  <c r="P42" i="10" s="1"/>
  <c r="L11" i="10"/>
  <c r="P11" i="10" s="1"/>
  <c r="L68" i="10"/>
  <c r="P68" i="10" s="1"/>
  <c r="L57" i="10"/>
  <c r="P57" i="10" s="1"/>
  <c r="L55" i="10"/>
  <c r="P55" i="10" s="1"/>
  <c r="L50" i="10"/>
  <c r="P50" i="10" s="1"/>
  <c r="L71" i="10"/>
  <c r="P71" i="10" s="1"/>
  <c r="L59" i="10"/>
  <c r="P59" i="10" s="1"/>
  <c r="L23" i="10"/>
  <c r="P23" i="10" s="1"/>
  <c r="L51" i="10"/>
  <c r="P51" i="10" s="1"/>
  <c r="L53" i="10"/>
  <c r="P53" i="10" s="1"/>
  <c r="L38" i="10"/>
  <c r="P38" i="10" s="1"/>
  <c r="L87" i="10"/>
  <c r="P87" i="10" s="1"/>
  <c r="L54" i="10"/>
  <c r="P54" i="10" s="1"/>
  <c r="L5" i="10"/>
  <c r="P5" i="10" s="1"/>
  <c r="L52" i="10"/>
  <c r="P52" i="10" s="1"/>
  <c r="L88" i="10"/>
  <c r="P88" i="10" s="1"/>
  <c r="L82" i="10"/>
  <c r="P82" i="10" s="1"/>
  <c r="L65" i="10"/>
  <c r="P65" i="10" s="1"/>
  <c r="L81" i="10"/>
  <c r="P81" i="10" s="1"/>
  <c r="L41" i="10"/>
  <c r="P41" i="10" s="1"/>
  <c r="L4" i="10"/>
  <c r="P4" i="10" s="1"/>
  <c r="L7" i="10"/>
  <c r="P7" i="10" s="1"/>
  <c r="L66" i="10"/>
  <c r="P66" i="10" s="1"/>
  <c r="L85" i="10"/>
  <c r="P85" i="10" s="1"/>
  <c r="L89" i="10"/>
  <c r="P89" i="10" s="1"/>
  <c r="L64" i="10"/>
  <c r="P64" i="10" s="1"/>
  <c r="L49" i="10"/>
  <c r="P49" i="10" s="1"/>
  <c r="L39" i="10"/>
  <c r="P39" i="10" s="1"/>
  <c r="L43" i="10"/>
  <c r="P43" i="10" s="1"/>
  <c r="L6" i="10"/>
  <c r="P6" i="10" s="1"/>
  <c r="L14" i="10"/>
  <c r="P14" i="10" s="1"/>
  <c r="L12" i="10"/>
  <c r="P12" i="10" s="1"/>
  <c r="L84" i="10"/>
  <c r="P84" i="10" s="1"/>
  <c r="L16" i="10"/>
  <c r="P16" i="10" s="1"/>
  <c r="L76" i="10"/>
  <c r="P76" i="10" s="1"/>
  <c r="L67" i="10"/>
  <c r="P67" i="10" s="1"/>
  <c r="L61" i="10"/>
  <c r="P61" i="10" s="1"/>
  <c r="L79" i="10"/>
  <c r="P79" i="10" s="1"/>
  <c r="L60" i="10"/>
  <c r="P60" i="10" s="1"/>
  <c r="L70" i="10"/>
  <c r="P70" i="10" s="1"/>
  <c r="L3" i="10"/>
  <c r="P3" i="10" s="1"/>
  <c r="L73" i="10"/>
  <c r="P73" i="10" s="1"/>
  <c r="L10" i="10"/>
  <c r="P10" i="10" s="1"/>
  <c r="L75" i="10"/>
  <c r="P75" i="10" s="1"/>
  <c r="L90" i="10"/>
  <c r="P90" i="10" s="1"/>
  <c r="L74" i="10"/>
  <c r="P74" i="10" s="1"/>
  <c r="L25" i="10"/>
  <c r="P25" i="10" s="1"/>
  <c r="L26" i="10"/>
  <c r="P26" i="10" s="1"/>
  <c r="L46" i="10"/>
  <c r="P46" i="10" s="1"/>
  <c r="L2" i="10"/>
  <c r="P2" i="10" s="1"/>
  <c r="A30" i="10" l="1"/>
  <c r="A17" i="10"/>
  <c r="A69" i="10"/>
  <c r="A89" i="10"/>
  <c r="A8" i="10"/>
  <c r="A54" i="10"/>
  <c r="A88" i="10"/>
  <c r="A34" i="10"/>
  <c r="A72" i="10"/>
  <c r="A16" i="10"/>
  <c r="A47" i="10"/>
  <c r="A29" i="10"/>
  <c r="A64" i="10"/>
  <c r="A80" i="10"/>
  <c r="A18" i="10"/>
  <c r="A26" i="10"/>
  <c r="A10" i="10"/>
  <c r="A79" i="10"/>
  <c r="A87" i="10"/>
  <c r="A38" i="10"/>
  <c r="A66" i="10"/>
  <c r="A2" i="10"/>
  <c r="A90" i="10"/>
  <c r="A7" i="10"/>
  <c r="A75" i="10"/>
  <c r="A84" i="10"/>
  <c r="A70" i="10"/>
  <c r="A12" i="10"/>
  <c r="A39" i="10"/>
  <c r="A46" i="10"/>
</calcChain>
</file>

<file path=xl/sharedStrings.xml><?xml version="1.0" encoding="utf-8"?>
<sst xmlns="http://schemas.openxmlformats.org/spreadsheetml/2006/main" count="678" uniqueCount="182">
  <si>
    <t>Métropolitain</t>
  </si>
  <si>
    <t>Judo Kaï</t>
  </si>
  <si>
    <t>Tritton</t>
  </si>
  <si>
    <t>Jonquière</t>
  </si>
  <si>
    <t>Multikyo</t>
  </si>
  <si>
    <t>Ju Shin Kan</t>
  </si>
  <si>
    <t>Zenshin</t>
  </si>
  <si>
    <t>Chicoutimi</t>
  </si>
  <si>
    <t>Lachenaie</t>
  </si>
  <si>
    <t>CJVR</t>
  </si>
  <si>
    <t>Univestrie / Donini</t>
  </si>
  <si>
    <t>Sakura</t>
  </si>
  <si>
    <t>Ippon</t>
  </si>
  <si>
    <t>KonKi Do Kan</t>
  </si>
  <si>
    <t>Pointe-aux-Trembles</t>
  </si>
  <si>
    <t>Mustisports</t>
  </si>
  <si>
    <t>Juvaldo</t>
  </si>
  <si>
    <t>Seïkidokan</t>
  </si>
  <si>
    <t>Varennes</t>
  </si>
  <si>
    <t>Fujiyama</t>
  </si>
  <si>
    <t>Rouyn-Noranda</t>
  </si>
  <si>
    <t>Val-des-Sources-Danville</t>
  </si>
  <si>
    <t>Victo</t>
  </si>
  <si>
    <t>Budokai</t>
  </si>
  <si>
    <t>Charlesbourg</t>
  </si>
  <si>
    <t>Évolution</t>
  </si>
  <si>
    <t>Hakudokan</t>
  </si>
  <si>
    <t>Kyo Shi Do Kan</t>
  </si>
  <si>
    <t>Amqui</t>
  </si>
  <si>
    <t>Ararat</t>
  </si>
  <si>
    <t>Drummondville</t>
  </si>
  <si>
    <t>Judo Tani</t>
  </si>
  <si>
    <t>Magog</t>
  </si>
  <si>
    <t>Michèle Provost</t>
  </si>
  <si>
    <t>Points</t>
  </si>
  <si>
    <t>Rang</t>
  </si>
  <si>
    <t>U12</t>
  </si>
  <si>
    <t>U14</t>
  </si>
  <si>
    <t>U16</t>
  </si>
  <si>
    <t>U18</t>
  </si>
  <si>
    <t>Odanak</t>
  </si>
  <si>
    <t>Olympique (35)</t>
  </si>
  <si>
    <t>Jonquière (20)</t>
  </si>
  <si>
    <t>Métropolitain (19)</t>
  </si>
  <si>
    <t>Shidokan (39)</t>
  </si>
  <si>
    <t>Métropolitain (30)</t>
  </si>
  <si>
    <t>Vétéran</t>
  </si>
  <si>
    <t>U21/Senior recreatif</t>
  </si>
  <si>
    <t>U21/Senior elite</t>
  </si>
  <si>
    <t>Métropolitain (12)</t>
  </si>
  <si>
    <t>Jikan</t>
  </si>
  <si>
    <t>La Pocatière</t>
  </si>
  <si>
    <t>Laval Ouest</t>
  </si>
  <si>
    <t>Judo Ben Laval</t>
  </si>
  <si>
    <t>Judo Montréal</t>
  </si>
  <si>
    <t>Judo Tech</t>
  </si>
  <si>
    <t>Judo-Témis</t>
  </si>
  <si>
    <t>Longueuil</t>
  </si>
  <si>
    <t>Mont-Bruno</t>
  </si>
  <si>
    <t>Okano</t>
  </si>
  <si>
    <t>St. Michel</t>
  </si>
  <si>
    <t>Torakai</t>
  </si>
  <si>
    <t>Université Laval</t>
  </si>
  <si>
    <t>Chikara</t>
  </si>
  <si>
    <t>Stanislas</t>
  </si>
  <si>
    <t>Total U12 à U18</t>
  </si>
  <si>
    <t>Total U21 et plus</t>
  </si>
  <si>
    <t>Jonquière (21)</t>
  </si>
  <si>
    <t>U12 à U18</t>
  </si>
  <si>
    <t>U21/Senior Élite</t>
  </si>
  <si>
    <t>ne waza</t>
  </si>
  <si>
    <t>U21/Senior récréatif</t>
  </si>
  <si>
    <t>veterans</t>
  </si>
  <si>
    <t>U21/Senior Élite+ U21/Senior récréatif+Ne-waza+vétéran
veterans+
mudansha
+newaza</t>
  </si>
  <si>
    <t>2023 Total</t>
  </si>
  <si>
    <t>Pts médailles</t>
  </si>
  <si>
    <t>Clubs U12</t>
  </si>
  <si>
    <t>Clubs U14</t>
  </si>
  <si>
    <t>Clubs U16</t>
  </si>
  <si>
    <t>Clubs U18</t>
  </si>
  <si>
    <t>Clubs U21/senior récréatif</t>
  </si>
  <si>
    <t>Clubs U21/senior Élite</t>
  </si>
  <si>
    <t>Clubs Ne waza</t>
  </si>
  <si>
    <t>Clubs Vétéran</t>
  </si>
  <si>
    <t>Clubs</t>
  </si>
  <si>
    <t>nombre de participants</t>
  </si>
  <si>
    <t>points vs position</t>
  </si>
  <si>
    <t>3 à 4</t>
  </si>
  <si>
    <t>5 à 7</t>
  </si>
  <si>
    <t>8 à 11</t>
  </si>
  <si>
    <t>12 et plus</t>
  </si>
  <si>
    <t>1 point de participation par division</t>
  </si>
  <si>
    <t>S'il y a égalité, elles seront départagées par le nombre de médaille d'or. Si l'égalité demeure, elle sera départagée par le nombre de médailles d'argent, et ainsi de suite.</t>
  </si>
  <si>
    <t>2023U12 à U18</t>
  </si>
  <si>
    <t>2023 U21+</t>
  </si>
  <si>
    <t>2023 total</t>
  </si>
  <si>
    <t>Différentiel 2023/2024</t>
  </si>
  <si>
    <t>Championnat provincial 2024 - Laval</t>
  </si>
  <si>
    <t>Championnat provincial 2024, Laval</t>
  </si>
  <si>
    <t>CJCSHP</t>
  </si>
  <si>
    <t>L.S.Q.</t>
  </si>
  <si>
    <t>Terrebonne</t>
  </si>
  <si>
    <t>Ste. Dorothée</t>
  </si>
  <si>
    <t>Granby</t>
  </si>
  <si>
    <t>La Sarre</t>
  </si>
  <si>
    <t>Hibagon</t>
  </si>
  <si>
    <t>Shidokan (51)</t>
  </si>
  <si>
    <t>Shidokan (56)</t>
  </si>
  <si>
    <t>Ippon (35)</t>
  </si>
  <si>
    <t>Olympique (27)</t>
  </si>
  <si>
    <t>Kiseki (24)</t>
  </si>
  <si>
    <t>Ju Shin Kan (15)
St-Léonard (15)</t>
  </si>
  <si>
    <t>Jonquière (11)
Métropolitain (11)</t>
  </si>
  <si>
    <t>Seiko (10)</t>
  </si>
  <si>
    <t>Ararat (8)
Hakudokan (8)
Multikyo (8)</t>
  </si>
  <si>
    <t>Métropolitain (28)
Albatros (28)</t>
  </si>
  <si>
    <t>CJCSHP (22)</t>
  </si>
  <si>
    <t>Seiko (17)</t>
  </si>
  <si>
    <t>Haut-Richelieu (16)</t>
  </si>
  <si>
    <t>Kiseki (15)
Stanislas (15)
Torii (15)</t>
  </si>
  <si>
    <t>Ippon (46)</t>
  </si>
  <si>
    <t>Jonquière (28)</t>
  </si>
  <si>
    <t>Ararat (17)</t>
  </si>
  <si>
    <t>Seiko (16)
Tritton (16)</t>
  </si>
  <si>
    <t>Haut-Richelieu (15)
Seïkidôkan (15)
Olympique (15)
Judo Beauce (15)</t>
  </si>
  <si>
    <t>Seïkidôkan (34)</t>
  </si>
  <si>
    <t>Shidokan (31)</t>
  </si>
  <si>
    <t>Judo Beauce (18)
Boucherville (18)</t>
  </si>
  <si>
    <t>Ararat (14)</t>
  </si>
  <si>
    <t>Tritton (11)
Zenshin (11)</t>
  </si>
  <si>
    <t>Jonquière (10)
Albatros (10)
CJVR (10)
Baie-Comeau (10)
St-Léonard (10)</t>
  </si>
  <si>
    <t>Shidokan (177)</t>
  </si>
  <si>
    <t>Ippon (99)</t>
  </si>
  <si>
    <t>Métropolitain (70, 7 OR)</t>
  </si>
  <si>
    <t>Seïkidôkan (70, 5 OR)</t>
  </si>
  <si>
    <t>Jonquière (70, 4 OR)</t>
  </si>
  <si>
    <t>Olympique (60)</t>
  </si>
  <si>
    <t>Kiseki (53)</t>
  </si>
  <si>
    <t>Albatros (51)</t>
  </si>
  <si>
    <t>Ararat (45)</t>
  </si>
  <si>
    <t>Seiko (44)</t>
  </si>
  <si>
    <t>Shidokan (69)</t>
  </si>
  <si>
    <t>Seïkidôkan (23)</t>
  </si>
  <si>
    <t>Jonquière (19)</t>
  </si>
  <si>
    <t>Kiseki (18)</t>
  </si>
  <si>
    <t>Boucherville (13)</t>
  </si>
  <si>
    <t>Blainville (12)</t>
  </si>
  <si>
    <t>Beauport (11)</t>
  </si>
  <si>
    <t>Olympique (10)
St-Léonard (10)</t>
  </si>
  <si>
    <t>Ne Waza</t>
  </si>
  <si>
    <t>Métropolitain (14)</t>
  </si>
  <si>
    <t>Boucherville (8)
Ju Shin Kan (8)</t>
  </si>
  <si>
    <t>Shidokan (6)</t>
  </si>
  <si>
    <t>Rouyn-Noranda (5)
Judo Monde (5)
Magog (5)</t>
  </si>
  <si>
    <t>Tritton (4)
Victo (4)</t>
  </si>
  <si>
    <t>Blainville (3)
Drummondville (3)</t>
  </si>
  <si>
    <t>Métropolitain (29)</t>
  </si>
  <si>
    <t>Rempart St-Jean (28)</t>
  </si>
  <si>
    <t>Tritton(11)</t>
  </si>
  <si>
    <t>Olympique (10)</t>
  </si>
  <si>
    <t>Shidokan (9)
Albatros (9)</t>
  </si>
  <si>
    <t>Judo Monde (8)
Jikan (8)
Budokai (8)</t>
  </si>
  <si>
    <t>Seiko (7)</t>
  </si>
  <si>
    <t>Olympique (15)</t>
  </si>
  <si>
    <t>Métropolitain (13)</t>
  </si>
  <si>
    <t>Kiseki (11)</t>
  </si>
  <si>
    <t>Blainville (7)</t>
  </si>
  <si>
    <t>Baie-Comeau (6)</t>
  </si>
  <si>
    <t>St-Paul l'Ermite (5)</t>
  </si>
  <si>
    <t>Ju Shin Kan (4)
Boucherville (4)
Fermont (4)</t>
  </si>
  <si>
    <t>Budokai (3)
Univestrie/Donini (3)</t>
  </si>
  <si>
    <t>Métropolitain (86)</t>
  </si>
  <si>
    <t>Shidokan (85)</t>
  </si>
  <si>
    <t>Kiseki (33)</t>
  </si>
  <si>
    <t>Rempart St-Jean (32)</t>
  </si>
  <si>
    <t>Boucherville (25)</t>
  </si>
  <si>
    <t>Blainville (22)</t>
  </si>
  <si>
    <t>Tritton (19)</t>
  </si>
  <si>
    <t>Ste. Dorothee</t>
  </si>
  <si>
    <t>Universtité Laval</t>
  </si>
  <si>
    <t>L.S.Q</t>
  </si>
  <si>
    <t>Rempart St-Jean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</si>
</sst>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textRotation="90"/>
    </xf>
    <xf numFmtId="0" fontId="0" fillId="9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2" fillId="6" borderId="3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5" fillId="6" borderId="3" xfId="0" applyFont="1" applyFill="1" applyBorder="1" applyAlignment="1">
      <alignment horizontal="center" textRotation="90" wrapText="1"/>
    </xf>
    <xf numFmtId="0" fontId="8" fillId="5" borderId="3" xfId="0" applyFont="1" applyFill="1" applyBorder="1" applyAlignment="1">
      <alignment horizontal="center" textRotation="90" wrapText="1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7" fillId="10" borderId="3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 textRotation="90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12" borderId="1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" fillId="12" borderId="8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/>
    <xf numFmtId="16" fontId="11" fillId="0" borderId="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13" borderId="3" xfId="0" applyFont="1" applyFill="1" applyBorder="1" applyAlignment="1">
      <alignment horizontal="center"/>
    </xf>
    <xf numFmtId="0" fontId="1" fillId="12" borderId="1" xfId="0" applyFont="1" applyFill="1" applyBorder="1" applyAlignment="1">
      <alignment vertical="center" wrapText="1"/>
    </xf>
    <xf numFmtId="0" fontId="1" fillId="12" borderId="2" xfId="0" applyFont="1" applyFill="1" applyBorder="1" applyAlignment="1">
      <alignment vertical="center" wrapText="1"/>
    </xf>
    <xf numFmtId="0" fontId="1" fillId="12" borderId="8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DBA2-52A9-4461-8246-D2AA50978A43}">
  <dimension ref="A1:O42"/>
  <sheetViews>
    <sheetView workbookViewId="0">
      <selection activeCell="B15" sqref="B15"/>
    </sheetView>
  </sheetViews>
  <sheetFormatPr baseColWidth="10" defaultColWidth="9.140625" defaultRowHeight="15" x14ac:dyDescent="0.25"/>
  <cols>
    <col min="2" max="2" width="23.85546875" customWidth="1"/>
    <col min="3" max="7" width="15" customWidth="1"/>
    <col min="11" max="11" width="15.5703125" customWidth="1"/>
  </cols>
  <sheetData>
    <row r="1" spans="1:15" ht="15.75" thickBot="1" x14ac:dyDescent="0.3"/>
    <row r="2" spans="1:15" ht="15.75" thickBot="1" x14ac:dyDescent="0.3">
      <c r="B2" s="69" t="s">
        <v>85</v>
      </c>
      <c r="C2" s="71" t="s">
        <v>86</v>
      </c>
      <c r="D2" s="72"/>
      <c r="E2" s="72"/>
      <c r="F2" s="73"/>
      <c r="G2" s="74"/>
    </row>
    <row r="3" spans="1:15" x14ac:dyDescent="0.25">
      <c r="A3" s="40"/>
      <c r="B3" s="70"/>
      <c r="C3" s="41">
        <v>1</v>
      </c>
      <c r="D3" s="42">
        <v>2</v>
      </c>
      <c r="E3" s="42">
        <v>3</v>
      </c>
      <c r="F3" s="43">
        <v>5</v>
      </c>
      <c r="G3" s="44">
        <v>7</v>
      </c>
      <c r="J3" s="40"/>
      <c r="K3" s="40"/>
      <c r="L3" s="45"/>
      <c r="M3" s="45"/>
      <c r="N3" s="45"/>
      <c r="O3" s="45"/>
    </row>
    <row r="4" spans="1:15" x14ac:dyDescent="0.25">
      <c r="A4" s="40"/>
      <c r="B4" s="46">
        <v>1</v>
      </c>
      <c r="C4" s="47"/>
      <c r="D4" s="48"/>
      <c r="E4" s="48"/>
      <c r="F4" s="1"/>
      <c r="G4" s="49"/>
      <c r="J4" s="40"/>
      <c r="K4" s="40"/>
      <c r="L4" s="45"/>
      <c r="M4" s="45"/>
      <c r="N4" s="45"/>
      <c r="O4" s="45"/>
    </row>
    <row r="5" spans="1:15" x14ac:dyDescent="0.25">
      <c r="A5" s="40"/>
      <c r="B5" s="46">
        <v>2</v>
      </c>
      <c r="C5" s="47">
        <v>2</v>
      </c>
      <c r="D5" s="48"/>
      <c r="E5" s="48"/>
      <c r="F5" s="1"/>
      <c r="G5" s="49"/>
      <c r="J5" s="40"/>
      <c r="K5" s="40"/>
      <c r="L5" s="45"/>
      <c r="M5" s="45"/>
      <c r="N5" s="45"/>
      <c r="O5" s="45"/>
    </row>
    <row r="6" spans="1:15" x14ac:dyDescent="0.25">
      <c r="A6" s="40"/>
      <c r="B6" s="50" t="s">
        <v>87</v>
      </c>
      <c r="C6" s="47">
        <v>3</v>
      </c>
      <c r="D6" s="48">
        <v>1</v>
      </c>
      <c r="E6" s="48"/>
      <c r="F6" s="1"/>
      <c r="G6" s="49"/>
      <c r="J6" s="40"/>
      <c r="K6" s="40"/>
      <c r="L6" s="45"/>
      <c r="M6" s="45"/>
      <c r="N6" s="45"/>
      <c r="O6" s="45"/>
    </row>
    <row r="7" spans="1:15" x14ac:dyDescent="0.25">
      <c r="A7" s="40"/>
      <c r="B7" s="46" t="s">
        <v>88</v>
      </c>
      <c r="C7" s="47">
        <v>4</v>
      </c>
      <c r="D7" s="48">
        <v>2</v>
      </c>
      <c r="E7" s="48">
        <v>1</v>
      </c>
      <c r="F7" s="1"/>
      <c r="G7" s="49"/>
      <c r="J7" s="40"/>
      <c r="K7" s="40"/>
      <c r="L7" s="45"/>
      <c r="M7" s="45"/>
      <c r="N7" s="45"/>
      <c r="O7" s="45"/>
    </row>
    <row r="8" spans="1:15" x14ac:dyDescent="0.25">
      <c r="A8" s="40"/>
      <c r="B8" s="46" t="s">
        <v>89</v>
      </c>
      <c r="C8" s="47">
        <v>5</v>
      </c>
      <c r="D8" s="48">
        <v>3</v>
      </c>
      <c r="E8" s="48">
        <v>2</v>
      </c>
      <c r="F8" s="34">
        <v>1</v>
      </c>
      <c r="G8" s="51"/>
      <c r="J8" s="40"/>
      <c r="K8" s="40"/>
      <c r="L8" s="45"/>
      <c r="M8" s="45"/>
      <c r="N8" s="45"/>
      <c r="O8" s="45"/>
    </row>
    <row r="9" spans="1:15" ht="15.75" thickBot="1" x14ac:dyDescent="0.3">
      <c r="A9" s="40"/>
      <c r="B9" s="52" t="s">
        <v>90</v>
      </c>
      <c r="C9" s="53">
        <v>6</v>
      </c>
      <c r="D9" s="54">
        <v>4</v>
      </c>
      <c r="E9" s="54">
        <v>3</v>
      </c>
      <c r="F9" s="54">
        <v>2</v>
      </c>
      <c r="G9" s="55">
        <v>1</v>
      </c>
      <c r="J9" s="40"/>
      <c r="K9" s="40"/>
      <c r="L9" s="45"/>
      <c r="M9" s="45"/>
      <c r="N9" s="45"/>
      <c r="O9" s="45"/>
    </row>
    <row r="10" spans="1:15" x14ac:dyDescent="0.25">
      <c r="A10" s="40"/>
      <c r="B10" s="56"/>
      <c r="C10" s="45"/>
      <c r="D10" s="45"/>
      <c r="E10" s="45"/>
      <c r="F10" s="45"/>
      <c r="J10" s="40"/>
      <c r="K10" s="40"/>
      <c r="L10" s="45"/>
      <c r="M10" s="45"/>
      <c r="N10" s="45"/>
      <c r="O10" s="45"/>
    </row>
    <row r="11" spans="1:15" ht="18.75" customHeight="1" x14ac:dyDescent="0.25">
      <c r="A11" s="40"/>
      <c r="B11" s="75" t="s">
        <v>91</v>
      </c>
      <c r="C11" s="75"/>
      <c r="D11" s="75"/>
      <c r="E11" s="75"/>
      <c r="F11" s="75"/>
      <c r="G11" s="75"/>
      <c r="J11" s="40"/>
      <c r="K11" s="40"/>
      <c r="L11" s="45"/>
      <c r="M11" s="45"/>
      <c r="N11" s="45"/>
      <c r="O11" s="45"/>
    </row>
    <row r="12" spans="1:15" x14ac:dyDescent="0.25">
      <c r="A12" s="40"/>
      <c r="B12" s="40"/>
      <c r="C12" s="45"/>
      <c r="D12" s="45"/>
      <c r="E12" s="45"/>
      <c r="F12" s="45"/>
      <c r="J12" s="40"/>
      <c r="K12" s="40"/>
      <c r="L12" s="45"/>
      <c r="M12" s="45"/>
      <c r="N12" s="45"/>
      <c r="O12" s="45"/>
    </row>
    <row r="13" spans="1:15" ht="48.75" customHeight="1" x14ac:dyDescent="0.25">
      <c r="A13" s="40"/>
      <c r="B13" s="75" t="s">
        <v>92</v>
      </c>
      <c r="C13" s="75"/>
      <c r="D13" s="75"/>
      <c r="E13" s="75"/>
      <c r="F13" s="75"/>
      <c r="G13" s="75"/>
      <c r="J13" s="40"/>
      <c r="K13" s="40"/>
      <c r="L13" s="45"/>
      <c r="M13" s="45"/>
      <c r="N13" s="45"/>
      <c r="O13" s="45"/>
    </row>
    <row r="14" spans="1:15" x14ac:dyDescent="0.25">
      <c r="A14" s="40"/>
      <c r="B14" s="40"/>
      <c r="C14" s="45"/>
      <c r="D14" s="45"/>
      <c r="E14" s="45"/>
      <c r="F14" s="45"/>
      <c r="J14" s="40"/>
      <c r="K14" s="40"/>
      <c r="L14" s="45"/>
      <c r="M14" s="45"/>
      <c r="N14" s="45"/>
      <c r="O14" s="45"/>
    </row>
    <row r="15" spans="1:15" x14ac:dyDescent="0.25">
      <c r="A15" s="40"/>
      <c r="B15" s="40"/>
      <c r="C15" s="45"/>
      <c r="D15" s="45"/>
      <c r="E15" s="45"/>
      <c r="F15" s="45"/>
      <c r="J15" s="40"/>
      <c r="K15" s="40"/>
      <c r="L15" s="45"/>
      <c r="M15" s="45"/>
      <c r="N15" s="45"/>
      <c r="O15" s="45"/>
    </row>
    <row r="16" spans="1:15" x14ac:dyDescent="0.25">
      <c r="A16" s="40"/>
      <c r="B16" s="40"/>
      <c r="C16" s="45"/>
      <c r="D16" s="45"/>
      <c r="E16" s="45"/>
      <c r="F16" s="45"/>
      <c r="J16" s="40"/>
      <c r="K16" s="40"/>
      <c r="L16" s="45"/>
      <c r="M16" s="45"/>
      <c r="N16" s="45"/>
      <c r="O16" s="45"/>
    </row>
    <row r="17" spans="1:15" x14ac:dyDescent="0.25">
      <c r="A17" s="40"/>
      <c r="B17" s="40"/>
      <c r="C17" s="45"/>
      <c r="D17" s="45"/>
      <c r="E17" s="45"/>
      <c r="F17" s="45"/>
      <c r="J17" s="40"/>
      <c r="K17" s="40"/>
      <c r="L17" s="45"/>
      <c r="M17" s="45"/>
      <c r="N17" s="45"/>
      <c r="O17" s="45"/>
    </row>
    <row r="18" spans="1:15" x14ac:dyDescent="0.25">
      <c r="A18" s="40"/>
      <c r="B18" s="40"/>
      <c r="C18" s="45"/>
      <c r="D18" s="45"/>
      <c r="E18" s="45"/>
      <c r="F18" s="45"/>
      <c r="J18" s="40"/>
      <c r="K18" s="40"/>
      <c r="L18" s="45"/>
      <c r="M18" s="45"/>
      <c r="N18" s="45"/>
      <c r="O18" s="45"/>
    </row>
    <row r="19" spans="1:15" x14ac:dyDescent="0.25">
      <c r="A19" s="40"/>
      <c r="B19" s="40"/>
      <c r="C19" s="45"/>
      <c r="D19" s="45"/>
      <c r="E19" s="45"/>
      <c r="F19" s="45"/>
      <c r="J19" s="40"/>
      <c r="K19" s="40"/>
      <c r="L19" s="45"/>
      <c r="M19" s="45"/>
      <c r="N19" s="45"/>
      <c r="O19" s="45"/>
    </row>
    <row r="20" spans="1:15" x14ac:dyDescent="0.25">
      <c r="A20" s="40"/>
      <c r="B20" s="40"/>
      <c r="C20" s="45"/>
      <c r="D20" s="45"/>
      <c r="E20" s="45"/>
      <c r="F20" s="45"/>
      <c r="J20" s="40"/>
      <c r="K20" s="40"/>
      <c r="L20" s="45"/>
      <c r="M20" s="45"/>
      <c r="N20" s="45"/>
      <c r="O20" s="45"/>
    </row>
    <row r="21" spans="1:15" x14ac:dyDescent="0.25">
      <c r="A21" s="40"/>
      <c r="B21" s="40"/>
      <c r="C21" s="45"/>
      <c r="D21" s="45"/>
      <c r="E21" s="45"/>
      <c r="F21" s="45"/>
      <c r="J21" s="40"/>
      <c r="K21" s="40"/>
      <c r="L21" s="45"/>
      <c r="M21" s="45"/>
      <c r="N21" s="45"/>
      <c r="O21" s="45"/>
    </row>
    <row r="22" spans="1:15" x14ac:dyDescent="0.25">
      <c r="A22" s="40"/>
      <c r="B22" s="40"/>
      <c r="C22" s="45"/>
      <c r="D22" s="45"/>
      <c r="E22" s="45"/>
      <c r="F22" s="45"/>
      <c r="J22" s="40"/>
      <c r="K22" s="40"/>
      <c r="L22" s="45"/>
      <c r="M22" s="45"/>
      <c r="N22" s="45"/>
      <c r="O22" s="45"/>
    </row>
    <row r="23" spans="1:15" x14ac:dyDescent="0.25">
      <c r="A23" s="40"/>
      <c r="B23" s="40"/>
      <c r="C23" s="45"/>
      <c r="D23" s="45"/>
      <c r="E23" s="45"/>
      <c r="F23" s="45"/>
      <c r="J23" s="40"/>
      <c r="K23" s="40"/>
      <c r="L23" s="45"/>
      <c r="M23" s="45"/>
      <c r="N23" s="45"/>
      <c r="O23" s="45"/>
    </row>
    <row r="24" spans="1:15" x14ac:dyDescent="0.25">
      <c r="A24" s="40"/>
      <c r="B24" s="40"/>
      <c r="C24" s="45"/>
      <c r="D24" s="45"/>
      <c r="E24" s="45"/>
      <c r="F24" s="45"/>
      <c r="J24" s="40"/>
      <c r="K24" s="40"/>
      <c r="L24" s="45"/>
      <c r="M24" s="45"/>
      <c r="N24" s="45"/>
      <c r="O24" s="45"/>
    </row>
    <row r="25" spans="1:15" x14ac:dyDescent="0.25">
      <c r="A25" s="40"/>
      <c r="B25" s="40"/>
      <c r="C25" s="45"/>
      <c r="D25" s="45"/>
      <c r="E25" s="45"/>
      <c r="F25" s="45"/>
      <c r="J25" s="40"/>
      <c r="K25" s="40"/>
      <c r="L25" s="45"/>
      <c r="M25" s="45"/>
      <c r="N25" s="45"/>
      <c r="O25" s="45"/>
    </row>
    <row r="26" spans="1:15" x14ac:dyDescent="0.25">
      <c r="A26" s="40"/>
      <c r="B26" s="40"/>
      <c r="C26" s="45"/>
      <c r="D26" s="45"/>
      <c r="E26" s="45"/>
      <c r="F26" s="45"/>
      <c r="J26" s="40"/>
      <c r="K26" s="40"/>
      <c r="L26" s="45"/>
      <c r="M26" s="45"/>
      <c r="N26" s="45"/>
      <c r="O26" s="45"/>
    </row>
    <row r="27" spans="1:15" x14ac:dyDescent="0.25">
      <c r="A27" s="40"/>
      <c r="B27" s="40"/>
      <c r="C27" s="45"/>
      <c r="D27" s="45"/>
      <c r="E27" s="45"/>
      <c r="F27" s="45"/>
      <c r="J27" s="40"/>
      <c r="K27" s="40"/>
      <c r="L27" s="45"/>
      <c r="M27" s="45"/>
      <c r="N27" s="45"/>
      <c r="O27" s="45"/>
    </row>
    <row r="28" spans="1:15" x14ac:dyDescent="0.25">
      <c r="A28" s="40"/>
      <c r="B28" s="40"/>
      <c r="C28" s="45"/>
      <c r="D28" s="45"/>
      <c r="E28" s="45"/>
      <c r="F28" s="45"/>
      <c r="J28" s="40"/>
      <c r="K28" s="40"/>
      <c r="L28" s="45"/>
      <c r="M28" s="45"/>
      <c r="N28" s="45"/>
      <c r="O28" s="45"/>
    </row>
    <row r="29" spans="1:15" x14ac:dyDescent="0.25">
      <c r="A29" s="40"/>
      <c r="B29" s="40"/>
      <c r="C29" s="45"/>
      <c r="D29" s="45"/>
      <c r="E29" s="45"/>
      <c r="F29" s="45"/>
      <c r="J29" s="40"/>
      <c r="K29" s="40"/>
      <c r="L29" s="45"/>
      <c r="M29" s="45"/>
      <c r="N29" s="45"/>
      <c r="O29" s="45"/>
    </row>
    <row r="30" spans="1:15" x14ac:dyDescent="0.25">
      <c r="A30" s="40"/>
      <c r="B30" s="40"/>
      <c r="C30" s="45"/>
      <c r="D30" s="45"/>
      <c r="E30" s="45"/>
      <c r="F30" s="45"/>
      <c r="J30" s="40"/>
      <c r="K30" s="40"/>
      <c r="L30" s="45"/>
      <c r="M30" s="45"/>
      <c r="N30" s="45"/>
      <c r="O30" s="45"/>
    </row>
    <row r="31" spans="1:15" x14ac:dyDescent="0.25">
      <c r="A31" s="40"/>
      <c r="B31" s="40"/>
      <c r="C31" s="45"/>
      <c r="D31" s="45"/>
      <c r="E31" s="45"/>
      <c r="F31" s="45"/>
      <c r="J31" s="40"/>
      <c r="K31" s="40"/>
      <c r="L31" s="45"/>
      <c r="M31" s="45"/>
      <c r="N31" s="45"/>
      <c r="O31" s="45"/>
    </row>
    <row r="32" spans="1:15" x14ac:dyDescent="0.25">
      <c r="A32" s="40"/>
      <c r="B32" s="40"/>
      <c r="C32" s="45"/>
      <c r="D32" s="45"/>
      <c r="E32" s="45"/>
      <c r="F32" s="45"/>
      <c r="J32" s="40"/>
      <c r="K32" s="40"/>
      <c r="L32" s="45"/>
      <c r="M32" s="45"/>
      <c r="N32" s="45"/>
      <c r="O32" s="45"/>
    </row>
    <row r="33" spans="1:15" x14ac:dyDescent="0.25">
      <c r="A33" s="40"/>
      <c r="B33" s="40"/>
      <c r="C33" s="45"/>
      <c r="D33" s="45"/>
      <c r="E33" s="45"/>
      <c r="F33" s="45"/>
      <c r="J33" s="40"/>
      <c r="K33" s="40"/>
      <c r="L33" s="45"/>
      <c r="M33" s="45"/>
      <c r="N33" s="45"/>
      <c r="O33" s="45"/>
    </row>
    <row r="34" spans="1:15" x14ac:dyDescent="0.25">
      <c r="A34" s="40"/>
      <c r="B34" s="40"/>
      <c r="C34" s="45"/>
      <c r="D34" s="45"/>
      <c r="E34" s="45"/>
      <c r="F34" s="45"/>
      <c r="J34" s="40"/>
      <c r="K34" s="40"/>
      <c r="L34" s="45"/>
      <c r="M34" s="45"/>
      <c r="N34" s="45"/>
      <c r="O34" s="45"/>
    </row>
    <row r="35" spans="1:15" x14ac:dyDescent="0.25">
      <c r="A35" s="40"/>
      <c r="B35" s="40"/>
      <c r="C35" s="45"/>
      <c r="D35" s="45"/>
      <c r="E35" s="45"/>
      <c r="F35" s="45"/>
      <c r="J35" s="40"/>
      <c r="K35" s="40"/>
      <c r="L35" s="45"/>
      <c r="M35" s="45"/>
      <c r="N35" s="45"/>
      <c r="O35" s="45"/>
    </row>
    <row r="36" spans="1:15" x14ac:dyDescent="0.25">
      <c r="A36" s="40"/>
      <c r="B36" s="40"/>
      <c r="C36" s="45"/>
      <c r="D36" s="45"/>
      <c r="E36" s="45"/>
      <c r="F36" s="45"/>
      <c r="J36" s="40"/>
      <c r="K36" s="40"/>
      <c r="L36" s="45"/>
      <c r="M36" s="45"/>
      <c r="N36" s="45"/>
      <c r="O36" s="45"/>
    </row>
    <row r="37" spans="1:15" x14ac:dyDescent="0.25">
      <c r="A37" s="40"/>
      <c r="B37" s="40"/>
      <c r="C37" s="45"/>
      <c r="D37" s="45"/>
      <c r="E37" s="45"/>
      <c r="F37" s="45"/>
      <c r="J37" s="40"/>
      <c r="K37" s="40"/>
      <c r="L37" s="45"/>
      <c r="M37" s="45"/>
      <c r="N37" s="45"/>
      <c r="O37" s="45"/>
    </row>
    <row r="38" spans="1:15" x14ac:dyDescent="0.25">
      <c r="J38" s="40"/>
      <c r="K38" s="40"/>
      <c r="L38" s="45"/>
      <c r="M38" s="45"/>
      <c r="N38" s="45"/>
      <c r="O38" s="45"/>
    </row>
    <row r="39" spans="1:15" x14ac:dyDescent="0.25">
      <c r="J39" s="40"/>
      <c r="K39" s="40"/>
      <c r="L39" s="45"/>
      <c r="M39" s="45"/>
      <c r="N39" s="45"/>
      <c r="O39" s="45"/>
    </row>
    <row r="40" spans="1:15" x14ac:dyDescent="0.25">
      <c r="J40" s="40"/>
      <c r="K40" s="40"/>
      <c r="L40" s="45"/>
      <c r="M40" s="45"/>
      <c r="N40" s="45"/>
      <c r="O40" s="45"/>
    </row>
    <row r="41" spans="1:15" x14ac:dyDescent="0.25">
      <c r="J41" s="40"/>
      <c r="K41" s="40"/>
      <c r="L41" s="45"/>
      <c r="M41" s="45"/>
      <c r="N41" s="45"/>
      <c r="O41" s="45"/>
    </row>
    <row r="42" spans="1:15" x14ac:dyDescent="0.25">
      <c r="J42" s="40"/>
      <c r="K42" s="40"/>
      <c r="L42" s="45"/>
      <c r="M42" s="45"/>
      <c r="N42" s="45"/>
      <c r="O42" s="45"/>
    </row>
  </sheetData>
  <mergeCells count="4">
    <mergeCell ref="B2:B3"/>
    <mergeCell ref="C2:G2"/>
    <mergeCell ref="B11:G11"/>
    <mergeCell ref="B13:G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1"/>
  <sheetViews>
    <sheetView zoomScale="140" zoomScaleNormal="140" workbookViewId="0">
      <selection activeCell="A6" sqref="A6"/>
    </sheetView>
  </sheetViews>
  <sheetFormatPr baseColWidth="10" defaultRowHeight="15" x14ac:dyDescent="0.25"/>
  <cols>
    <col min="1" max="1" width="26.5703125" customWidth="1"/>
    <col min="2" max="2" width="6.5703125" style="15" bestFit="1" customWidth="1"/>
    <col min="3" max="3" width="5.28515625" style="15" bestFit="1" customWidth="1"/>
    <col min="4" max="4" width="15.7109375" style="15" bestFit="1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82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">
        <v>0</v>
      </c>
      <c r="B3" s="34">
        <v>14</v>
      </c>
      <c r="C3" s="34">
        <v>1</v>
      </c>
      <c r="D3" s="34">
        <v>8</v>
      </c>
    </row>
    <row r="4" spans="1:4" x14ac:dyDescent="0.25">
      <c r="A4" s="2" t="str">
        <f>"Boucherville"</f>
        <v>Boucherville</v>
      </c>
      <c r="B4" s="34">
        <v>8</v>
      </c>
      <c r="C4" s="34">
        <v>2</v>
      </c>
      <c r="D4" s="34">
        <v>6</v>
      </c>
    </row>
    <row r="5" spans="1:4" x14ac:dyDescent="0.25">
      <c r="A5" s="2" t="s">
        <v>5</v>
      </c>
      <c r="B5" s="34">
        <v>8</v>
      </c>
      <c r="C5" s="34">
        <v>2</v>
      </c>
      <c r="D5" s="34">
        <v>6</v>
      </c>
    </row>
    <row r="6" spans="1:4" x14ac:dyDescent="0.25">
      <c r="A6" s="2" t="str">
        <f>"Shidokan"</f>
        <v>Shidokan</v>
      </c>
      <c r="B6" s="34">
        <v>6</v>
      </c>
      <c r="C6" s="34">
        <v>4</v>
      </c>
      <c r="D6" s="34">
        <v>4</v>
      </c>
    </row>
    <row r="7" spans="1:4" x14ac:dyDescent="0.25">
      <c r="A7" s="2" t="s">
        <v>20</v>
      </c>
      <c r="B7" s="34">
        <v>5</v>
      </c>
      <c r="C7" s="34">
        <v>5</v>
      </c>
      <c r="D7" s="34">
        <v>4</v>
      </c>
    </row>
    <row r="8" spans="1:4" x14ac:dyDescent="0.25">
      <c r="A8" s="2" t="str">
        <f>"Judo Monde"</f>
        <v>Judo Monde</v>
      </c>
      <c r="B8" s="34">
        <v>5</v>
      </c>
      <c r="C8" s="34">
        <v>5</v>
      </c>
      <c r="D8" s="34">
        <v>3</v>
      </c>
    </row>
    <row r="9" spans="1:4" x14ac:dyDescent="0.25">
      <c r="A9" s="2" t="s">
        <v>32</v>
      </c>
      <c r="B9" s="34">
        <v>5</v>
      </c>
      <c r="C9" s="34">
        <v>5</v>
      </c>
      <c r="D9" s="34">
        <v>3</v>
      </c>
    </row>
    <row r="10" spans="1:4" x14ac:dyDescent="0.25">
      <c r="A10" s="2" t="s">
        <v>2</v>
      </c>
      <c r="B10" s="34">
        <v>4</v>
      </c>
      <c r="C10" s="34">
        <v>8</v>
      </c>
      <c r="D10" s="34">
        <v>3</v>
      </c>
    </row>
    <row r="11" spans="1:4" x14ac:dyDescent="0.25">
      <c r="A11" s="2" t="s">
        <v>22</v>
      </c>
      <c r="B11" s="34">
        <v>4</v>
      </c>
      <c r="C11" s="34">
        <v>8</v>
      </c>
      <c r="D11" s="34">
        <v>3</v>
      </c>
    </row>
    <row r="12" spans="1:4" x14ac:dyDescent="0.25">
      <c r="A12" s="2" t="str">
        <f>"Blainville"</f>
        <v>Blainville</v>
      </c>
      <c r="B12" s="34">
        <v>3</v>
      </c>
      <c r="C12" s="34">
        <v>10</v>
      </c>
      <c r="D12" s="34">
        <v>2</v>
      </c>
    </row>
    <row r="13" spans="1:4" x14ac:dyDescent="0.25">
      <c r="A13" s="2" t="s">
        <v>30</v>
      </c>
      <c r="B13" s="34">
        <v>3</v>
      </c>
      <c r="C13" s="34">
        <v>10</v>
      </c>
      <c r="D13" s="34">
        <v>2</v>
      </c>
    </row>
    <row r="14" spans="1:4" x14ac:dyDescent="0.25">
      <c r="A14" s="2" t="str">
        <f>"Judo Beauce"</f>
        <v>Judo Beauce</v>
      </c>
      <c r="B14" s="34">
        <v>2</v>
      </c>
      <c r="C14" s="34">
        <v>12</v>
      </c>
      <c r="D14" s="34">
        <v>1</v>
      </c>
    </row>
    <row r="15" spans="1:4" x14ac:dyDescent="0.25">
      <c r="A15" s="2" t="str">
        <f>"St. Hyacinthe"</f>
        <v>St. Hyacinthe</v>
      </c>
      <c r="B15" s="34">
        <v>2</v>
      </c>
      <c r="C15" s="34">
        <v>12</v>
      </c>
      <c r="D15" s="34">
        <v>1</v>
      </c>
    </row>
    <row r="16" spans="1:4" x14ac:dyDescent="0.25">
      <c r="A16" s="2" t="s">
        <v>50</v>
      </c>
      <c r="B16" s="34">
        <v>2</v>
      </c>
      <c r="C16" s="34">
        <v>12</v>
      </c>
      <c r="D16" s="34">
        <v>1</v>
      </c>
    </row>
    <row r="17" spans="1:4" x14ac:dyDescent="0.25">
      <c r="A17" s="2" t="str">
        <f>"Baie-Comeau"</f>
        <v>Baie-Comeau</v>
      </c>
      <c r="B17" s="34">
        <v>2</v>
      </c>
      <c r="C17" s="34">
        <v>12</v>
      </c>
      <c r="D17" s="34">
        <v>1</v>
      </c>
    </row>
    <row r="18" spans="1:4" x14ac:dyDescent="0.25">
      <c r="A18" s="2" t="str">
        <f>"Haut-Richelieu"</f>
        <v>Haut-Richelieu</v>
      </c>
      <c r="B18" s="34">
        <v>2</v>
      </c>
      <c r="C18" s="34">
        <v>12</v>
      </c>
      <c r="D18" s="34">
        <v>1</v>
      </c>
    </row>
    <row r="19" spans="1:4" x14ac:dyDescent="0.25">
      <c r="A19" s="2" t="s">
        <v>180</v>
      </c>
      <c r="B19" s="34">
        <v>2</v>
      </c>
      <c r="C19" s="34">
        <v>12</v>
      </c>
      <c r="D19" s="34">
        <v>1</v>
      </c>
    </row>
    <row r="20" spans="1:4" x14ac:dyDescent="0.25">
      <c r="A20" s="2" t="str">
        <f>"Beauport"</f>
        <v>Beauport</v>
      </c>
      <c r="B20" s="34">
        <v>2</v>
      </c>
      <c r="C20" s="34">
        <v>12</v>
      </c>
      <c r="D20" s="34"/>
    </row>
    <row r="21" spans="1:4" x14ac:dyDescent="0.25">
      <c r="A21" s="2" t="s">
        <v>181</v>
      </c>
      <c r="B21" s="34">
        <v>2</v>
      </c>
      <c r="C21" s="34">
        <v>12</v>
      </c>
      <c r="D21" s="34"/>
    </row>
    <row r="22" spans="1:4" x14ac:dyDescent="0.25">
      <c r="A22" s="2" t="s">
        <v>3</v>
      </c>
      <c r="B22" s="34">
        <v>1</v>
      </c>
      <c r="C22" s="34">
        <v>20</v>
      </c>
      <c r="D22" s="34"/>
    </row>
    <row r="23" spans="1:4" x14ac:dyDescent="0.25">
      <c r="A23" s="2" t="s">
        <v>25</v>
      </c>
      <c r="B23" s="34">
        <v>1</v>
      </c>
      <c r="C23" s="34">
        <v>20</v>
      </c>
      <c r="D23" s="34"/>
    </row>
    <row r="24" spans="1:4" x14ac:dyDescent="0.25">
      <c r="A24" s="2" t="s">
        <v>6</v>
      </c>
      <c r="B24" s="34">
        <v>1</v>
      </c>
      <c r="C24" s="34">
        <v>20</v>
      </c>
      <c r="D24" s="34"/>
    </row>
    <row r="25" spans="1:4" x14ac:dyDescent="0.25">
      <c r="A25" s="2" t="str">
        <f>"Fermont"</f>
        <v>Fermont</v>
      </c>
      <c r="B25" s="34">
        <v>1</v>
      </c>
      <c r="C25" s="34">
        <v>20</v>
      </c>
      <c r="D25" s="34"/>
    </row>
    <row r="26" spans="1:4" x14ac:dyDescent="0.25">
      <c r="A26" s="2" t="s">
        <v>13</v>
      </c>
      <c r="B26" s="34">
        <v>1</v>
      </c>
      <c r="C26" s="34">
        <v>20</v>
      </c>
      <c r="D26" s="34"/>
    </row>
    <row r="27" spans="1:4" x14ac:dyDescent="0.25">
      <c r="A27" s="2" t="s">
        <v>19</v>
      </c>
      <c r="B27" s="34">
        <v>1</v>
      </c>
      <c r="C27" s="34">
        <v>20</v>
      </c>
      <c r="D27" s="34"/>
    </row>
    <row r="28" spans="1:4" x14ac:dyDescent="0.25">
      <c r="A28" s="2" t="s">
        <v>58</v>
      </c>
      <c r="B28" s="34">
        <v>1</v>
      </c>
      <c r="C28" s="34">
        <v>20</v>
      </c>
      <c r="D28" s="34"/>
    </row>
    <row r="29" spans="1:4" x14ac:dyDescent="0.25">
      <c r="A29" s="2" t="s">
        <v>17</v>
      </c>
      <c r="B29" s="34"/>
      <c r="C29" s="34"/>
      <c r="D29" s="34"/>
    </row>
    <row r="30" spans="1:4" x14ac:dyDescent="0.25">
      <c r="A30" s="2" t="str">
        <f>"Kiseki"</f>
        <v>Kiseki</v>
      </c>
      <c r="B30" s="34"/>
      <c r="C30" s="34"/>
      <c r="D30" s="34"/>
    </row>
    <row r="31" spans="1:4" x14ac:dyDescent="0.25">
      <c r="A31" s="2" t="str">
        <f>"St. Léonard"</f>
        <v>St. Léonard</v>
      </c>
      <c r="B31" s="34"/>
      <c r="C31" s="34"/>
      <c r="D31" s="34"/>
    </row>
    <row r="32" spans="1:4" x14ac:dyDescent="0.25">
      <c r="A32" s="2" t="str">
        <f>"Olympique"</f>
        <v>Olympique</v>
      </c>
      <c r="B32" s="34"/>
      <c r="C32" s="34"/>
      <c r="D32" s="34"/>
    </row>
    <row r="33" spans="1:4" x14ac:dyDescent="0.25">
      <c r="A33" s="2" t="str">
        <f>"To Haku kan"</f>
        <v>To Haku kan</v>
      </c>
      <c r="B33" s="34"/>
      <c r="C33" s="34"/>
      <c r="D33" s="34"/>
    </row>
    <row r="34" spans="1:4" x14ac:dyDescent="0.25">
      <c r="A34" s="2" t="s">
        <v>12</v>
      </c>
      <c r="B34" s="34"/>
      <c r="C34" s="34"/>
      <c r="D34" s="34"/>
    </row>
    <row r="35" spans="1:4" x14ac:dyDescent="0.25">
      <c r="A35" s="2" t="s">
        <v>23</v>
      </c>
      <c r="B35" s="34"/>
      <c r="C35" s="34"/>
      <c r="D35" s="34"/>
    </row>
    <row r="36" spans="1:4" x14ac:dyDescent="0.25">
      <c r="A36" s="2" t="s">
        <v>26</v>
      </c>
      <c r="B36" s="34"/>
      <c r="C36" s="34"/>
      <c r="D36" s="34"/>
    </row>
    <row r="37" spans="1:4" x14ac:dyDescent="0.25">
      <c r="A37" s="2" t="s">
        <v>29</v>
      </c>
      <c r="B37" s="34"/>
      <c r="C37" s="34"/>
      <c r="D37" s="34"/>
    </row>
    <row r="38" spans="1:4" x14ac:dyDescent="0.25">
      <c r="A38" s="2" t="s">
        <v>9</v>
      </c>
      <c r="B38" s="34"/>
      <c r="C38" s="34"/>
      <c r="D38" s="34"/>
    </row>
    <row r="39" spans="1:4" x14ac:dyDescent="0.25">
      <c r="A39" s="2" t="s">
        <v>10</v>
      </c>
      <c r="B39" s="34"/>
      <c r="C39" s="34"/>
      <c r="D39" s="34"/>
    </row>
    <row r="40" spans="1:4" x14ac:dyDescent="0.25">
      <c r="A40" s="2" t="s">
        <v>57</v>
      </c>
      <c r="B40" s="34"/>
      <c r="C40" s="34"/>
      <c r="D40" s="34"/>
    </row>
    <row r="41" spans="1:4" x14ac:dyDescent="0.25">
      <c r="A41" s="2" t="s">
        <v>21</v>
      </c>
      <c r="B41" s="34"/>
      <c r="C41" s="34"/>
      <c r="D41" s="34"/>
    </row>
    <row r="42" spans="1:4" x14ac:dyDescent="0.25">
      <c r="A42" s="2" t="s">
        <v>179</v>
      </c>
      <c r="B42" s="34"/>
      <c r="C42" s="34"/>
      <c r="D42" s="34"/>
    </row>
    <row r="43" spans="1:4" x14ac:dyDescent="0.25">
      <c r="A43" s="2" t="s">
        <v>16</v>
      </c>
      <c r="B43" s="34"/>
      <c r="C43" s="34"/>
      <c r="D43" s="34"/>
    </row>
    <row r="44" spans="1:4" x14ac:dyDescent="0.25">
      <c r="A44" s="2" t="str">
        <f>"Seiko"</f>
        <v>Seiko</v>
      </c>
      <c r="B44" s="34"/>
      <c r="C44" s="34"/>
      <c r="D44" s="34"/>
    </row>
    <row r="45" spans="1:4" x14ac:dyDescent="0.25">
      <c r="A45" s="2" t="str">
        <f>"Torii"</f>
        <v>Torii</v>
      </c>
      <c r="B45" s="34"/>
      <c r="C45" s="34"/>
      <c r="D45" s="34"/>
    </row>
    <row r="46" spans="1:4" x14ac:dyDescent="0.25">
      <c r="A46" s="2" t="str">
        <f>"Albatros"</f>
        <v>Albatros</v>
      </c>
      <c r="B46" s="34"/>
      <c r="C46" s="34"/>
      <c r="D46" s="34"/>
    </row>
    <row r="47" spans="1:4" x14ac:dyDescent="0.25">
      <c r="A47" s="2" t="str">
        <f>"Rikidokan"</f>
        <v>Rikidokan</v>
      </c>
      <c r="B47" s="34"/>
      <c r="C47" s="34"/>
      <c r="D47" s="34"/>
    </row>
    <row r="48" spans="1:4" x14ac:dyDescent="0.25">
      <c r="A48" s="2" t="s">
        <v>56</v>
      </c>
      <c r="B48" s="34"/>
      <c r="C48" s="34"/>
      <c r="D48" s="34"/>
    </row>
    <row r="49" spans="1:4" x14ac:dyDescent="0.25">
      <c r="A49" s="2" t="str">
        <f>"Port-Cartier"</f>
        <v>Port-Cartier</v>
      </c>
      <c r="B49" s="34"/>
      <c r="C49" s="34"/>
      <c r="D49" s="34"/>
    </row>
    <row r="50" spans="1:4" x14ac:dyDescent="0.25">
      <c r="A50" s="2" t="str">
        <f>"Kime-Waza/Do-Raku"</f>
        <v>Kime-Waza/Do-Raku</v>
      </c>
      <c r="B50" s="34"/>
      <c r="C50" s="34"/>
      <c r="D50" s="34"/>
    </row>
    <row r="51" spans="1:4" x14ac:dyDescent="0.25">
      <c r="A51" s="2" t="str">
        <f>"St. Paul-l'Ermite"</f>
        <v>St. Paul-l'Ermite</v>
      </c>
      <c r="B51" s="34"/>
      <c r="C51" s="34"/>
      <c r="D51" s="34"/>
    </row>
    <row r="52" spans="1:4" x14ac:dyDescent="0.25">
      <c r="A52" s="2" t="s">
        <v>14</v>
      </c>
      <c r="B52" s="34"/>
      <c r="C52" s="34"/>
      <c r="D52" s="34"/>
    </row>
    <row r="53" spans="1:4" x14ac:dyDescent="0.25">
      <c r="A53" s="2" t="str">
        <f>"Perrot Shima"</f>
        <v>Perrot Shima</v>
      </c>
      <c r="B53" s="34"/>
      <c r="C53" s="34"/>
      <c r="D53" s="34"/>
    </row>
    <row r="54" spans="1:4" x14ac:dyDescent="0.25">
      <c r="A54" s="2" t="str">
        <f>"Budokan St-Laurent"</f>
        <v>Budokan St-Laurent</v>
      </c>
      <c r="B54" s="34"/>
      <c r="C54" s="34"/>
      <c r="D54" s="34"/>
    </row>
    <row r="55" spans="1:4" x14ac:dyDescent="0.25">
      <c r="A55" s="2" t="s">
        <v>99</v>
      </c>
      <c r="B55" s="34"/>
      <c r="C55" s="34"/>
      <c r="D55" s="34"/>
    </row>
    <row r="56" spans="1:4" x14ac:dyDescent="0.25">
      <c r="A56" s="2" t="s">
        <v>54</v>
      </c>
      <c r="B56" s="34"/>
      <c r="C56" s="34"/>
      <c r="D56" s="34"/>
    </row>
    <row r="57" spans="1:4" x14ac:dyDescent="0.25">
      <c r="A57" s="2" t="str">
        <f>"Bushidokan"</f>
        <v>Bushidokan</v>
      </c>
      <c r="B57" s="34"/>
      <c r="C57" s="34"/>
      <c r="D57" s="34"/>
    </row>
    <row r="58" spans="1:4" x14ac:dyDescent="0.25">
      <c r="A58" s="2" t="s">
        <v>7</v>
      </c>
      <c r="B58" s="34"/>
      <c r="C58" s="34"/>
      <c r="D58" s="34"/>
    </row>
    <row r="59" spans="1:4" x14ac:dyDescent="0.25">
      <c r="A59" s="2" t="s">
        <v>103</v>
      </c>
      <c r="B59" s="34"/>
      <c r="C59" s="34"/>
      <c r="D59" s="34"/>
    </row>
    <row r="60" spans="1:4" x14ac:dyDescent="0.25">
      <c r="A60" s="2" t="str">
        <f>"St. Hubert"</f>
        <v>St. Hubert</v>
      </c>
      <c r="B60" s="34"/>
      <c r="C60" s="34"/>
      <c r="D60" s="34"/>
    </row>
    <row r="61" spans="1:4" x14ac:dyDescent="0.25">
      <c r="A61" s="2" t="str">
        <f>"Lévis"</f>
        <v>Lévis</v>
      </c>
      <c r="B61" s="34"/>
      <c r="C61" s="34"/>
      <c r="D61" s="34"/>
    </row>
    <row r="62" spans="1:4" x14ac:dyDescent="0.25">
      <c r="A62" s="2" t="s">
        <v>51</v>
      </c>
      <c r="B62" s="34"/>
      <c r="C62" s="34"/>
      <c r="D62" s="34"/>
    </row>
    <row r="63" spans="1:4" x14ac:dyDescent="0.25">
      <c r="A63" s="2" t="s">
        <v>11</v>
      </c>
      <c r="B63" s="34"/>
      <c r="C63" s="34"/>
      <c r="D63" s="34"/>
    </row>
    <row r="64" spans="1:4" x14ac:dyDescent="0.25">
      <c r="A64" s="2" t="s">
        <v>64</v>
      </c>
      <c r="B64" s="34"/>
      <c r="C64" s="34"/>
      <c r="D64" s="34"/>
    </row>
    <row r="65" spans="1:4" x14ac:dyDescent="0.25">
      <c r="A65" s="2" t="s">
        <v>15</v>
      </c>
      <c r="B65" s="34"/>
      <c r="C65" s="34"/>
      <c r="D65" s="34"/>
    </row>
    <row r="66" spans="1:4" x14ac:dyDescent="0.25">
      <c r="A66" s="2" t="str">
        <f>"St. Jean-Bosco"</f>
        <v>St. Jean-Bosco</v>
      </c>
      <c r="B66" s="34"/>
      <c r="C66" s="34"/>
      <c r="D66" s="34"/>
    </row>
    <row r="67" spans="1:4" x14ac:dyDescent="0.25">
      <c r="A67" s="2" t="str">
        <f>"Sept-Iles"</f>
        <v>Sept-Iles</v>
      </c>
      <c r="B67" s="34"/>
      <c r="C67" s="34"/>
      <c r="D67" s="34"/>
    </row>
    <row r="68" spans="1:4" x14ac:dyDescent="0.25">
      <c r="A68" s="2" t="s">
        <v>105</v>
      </c>
      <c r="B68" s="34"/>
      <c r="C68" s="34"/>
      <c r="D68" s="34"/>
    </row>
    <row r="69" spans="1:4" x14ac:dyDescent="0.25">
      <c r="A69" s="2" t="s">
        <v>4</v>
      </c>
      <c r="B69" s="34"/>
      <c r="C69" s="34"/>
      <c r="D69" s="34"/>
    </row>
    <row r="70" spans="1:4" x14ac:dyDescent="0.25">
      <c r="A70" s="2" t="str">
        <f>"Verdun"</f>
        <v>Verdun</v>
      </c>
      <c r="B70" s="34"/>
      <c r="C70" s="34"/>
      <c r="D70" s="34"/>
    </row>
    <row r="71" spans="1:4" x14ac:dyDescent="0.25">
      <c r="A71" s="2" t="str">
        <f>"Ghishintaido"</f>
        <v>Ghishintaido</v>
      </c>
      <c r="B71" s="34"/>
      <c r="C71" s="34"/>
      <c r="D71" s="34"/>
    </row>
    <row r="72" spans="1:4" x14ac:dyDescent="0.25">
      <c r="A72" s="2" t="s">
        <v>1</v>
      </c>
      <c r="B72" s="34"/>
      <c r="C72" s="34"/>
      <c r="D72" s="34"/>
    </row>
    <row r="73" spans="1:4" x14ac:dyDescent="0.25">
      <c r="A73" s="2" t="s">
        <v>52</v>
      </c>
      <c r="B73" s="34"/>
      <c r="C73" s="34"/>
      <c r="D73" s="34"/>
    </row>
    <row r="74" spans="1:4" x14ac:dyDescent="0.25">
      <c r="A74" s="2" t="s">
        <v>27</v>
      </c>
      <c r="B74" s="34"/>
      <c r="C74" s="34"/>
      <c r="D74" s="34"/>
    </row>
    <row r="75" spans="1:4" x14ac:dyDescent="0.25">
      <c r="A75" s="2" t="s">
        <v>28</v>
      </c>
      <c r="B75" s="34"/>
      <c r="C75" s="34"/>
      <c r="D75" s="34"/>
    </row>
    <row r="76" spans="1:4" x14ac:dyDescent="0.25">
      <c r="A76" s="2" t="s">
        <v>101</v>
      </c>
      <c r="B76" s="34"/>
      <c r="C76" s="34"/>
      <c r="D76" s="34"/>
    </row>
    <row r="77" spans="1:4" x14ac:dyDescent="0.25">
      <c r="A77" s="2" t="s">
        <v>178</v>
      </c>
      <c r="B77" s="34"/>
      <c r="C77" s="34"/>
      <c r="D77" s="34"/>
    </row>
    <row r="78" spans="1:4" x14ac:dyDescent="0.25">
      <c r="A78" s="2" t="s">
        <v>24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700-000000000000}">
    <sortState xmlns:xlrd2="http://schemas.microsoft.com/office/spreadsheetml/2017/richdata2" ref="A3:D91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1"/>
  <sheetViews>
    <sheetView zoomScale="150" zoomScaleNormal="150" workbookViewId="0">
      <selection activeCell="A6" sqref="A6"/>
    </sheetView>
  </sheetViews>
  <sheetFormatPr baseColWidth="10" defaultRowHeight="15" x14ac:dyDescent="0.25"/>
  <cols>
    <col min="1" max="1" width="28.85546875" customWidth="1"/>
    <col min="2" max="2" width="6.140625" style="15" customWidth="1"/>
    <col min="3" max="3" width="6" style="15" customWidth="1"/>
    <col min="4" max="4" width="12.5703125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83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tr">
        <f>"Olympique"</f>
        <v>Olympique</v>
      </c>
      <c r="B3" s="34">
        <v>15</v>
      </c>
      <c r="C3" s="34">
        <v>1</v>
      </c>
      <c r="D3" s="34">
        <v>10</v>
      </c>
    </row>
    <row r="4" spans="1:4" x14ac:dyDescent="0.25">
      <c r="A4" s="2" t="s">
        <v>0</v>
      </c>
      <c r="B4" s="34">
        <v>13</v>
      </c>
      <c r="C4" s="34">
        <v>2</v>
      </c>
      <c r="D4" s="34">
        <v>10</v>
      </c>
    </row>
    <row r="5" spans="1:4" x14ac:dyDescent="0.25">
      <c r="A5" s="2" t="str">
        <f>"Kiseki"</f>
        <v>Kiseki</v>
      </c>
      <c r="B5" s="34">
        <v>11</v>
      </c>
      <c r="C5" s="34">
        <v>3</v>
      </c>
      <c r="D5" s="34">
        <v>7</v>
      </c>
    </row>
    <row r="6" spans="1:4" x14ac:dyDescent="0.25">
      <c r="A6" s="2" t="str">
        <f>"Blainville"</f>
        <v>Blainville</v>
      </c>
      <c r="B6" s="34">
        <v>7</v>
      </c>
      <c r="C6" s="34">
        <v>4</v>
      </c>
      <c r="D6" s="34">
        <v>4</v>
      </c>
    </row>
    <row r="7" spans="1:4" x14ac:dyDescent="0.25">
      <c r="A7" s="2" t="str">
        <f>"Baie-Comeau"</f>
        <v>Baie-Comeau</v>
      </c>
      <c r="B7" s="34">
        <v>5</v>
      </c>
      <c r="C7" s="34">
        <v>5</v>
      </c>
      <c r="D7" s="34">
        <v>4</v>
      </c>
    </row>
    <row r="8" spans="1:4" x14ac:dyDescent="0.25">
      <c r="A8" s="2" t="str">
        <f>"St. Paul-l'Ermite"</f>
        <v>St. Paul-l'Ermite</v>
      </c>
      <c r="B8" s="34">
        <v>5</v>
      </c>
      <c r="C8" s="34">
        <v>5</v>
      </c>
      <c r="D8" s="34">
        <v>3</v>
      </c>
    </row>
    <row r="9" spans="1:4" x14ac:dyDescent="0.25">
      <c r="A9" s="2" t="s">
        <v>5</v>
      </c>
      <c r="B9" s="34">
        <v>4</v>
      </c>
      <c r="C9" s="34">
        <v>7</v>
      </c>
      <c r="D9" s="34">
        <v>2</v>
      </c>
    </row>
    <row r="10" spans="1:4" x14ac:dyDescent="0.25">
      <c r="A10" s="2" t="str">
        <f>"Boucherville"</f>
        <v>Boucherville</v>
      </c>
      <c r="B10" s="34">
        <v>4</v>
      </c>
      <c r="C10" s="34">
        <v>7</v>
      </c>
      <c r="D10" s="34">
        <v>2</v>
      </c>
    </row>
    <row r="11" spans="1:4" x14ac:dyDescent="0.25">
      <c r="A11" s="2" t="str">
        <f>"Fermont"</f>
        <v>Fermont</v>
      </c>
      <c r="B11" s="34">
        <v>4</v>
      </c>
      <c r="C11" s="34">
        <v>7</v>
      </c>
      <c r="D11" s="34">
        <v>3</v>
      </c>
    </row>
    <row r="12" spans="1:4" x14ac:dyDescent="0.25">
      <c r="A12" s="2" t="s">
        <v>23</v>
      </c>
      <c r="B12" s="34">
        <v>3</v>
      </c>
      <c r="C12" s="34">
        <v>10</v>
      </c>
      <c r="D12" s="34">
        <v>2</v>
      </c>
    </row>
    <row r="13" spans="1:4" x14ac:dyDescent="0.25">
      <c r="A13" s="2" t="s">
        <v>10</v>
      </c>
      <c r="B13" s="34">
        <v>3</v>
      </c>
      <c r="C13" s="34">
        <v>10</v>
      </c>
      <c r="D13" s="34">
        <v>2</v>
      </c>
    </row>
    <row r="14" spans="1:4" x14ac:dyDescent="0.25">
      <c r="A14" s="2" t="s">
        <v>6</v>
      </c>
      <c r="B14" s="34">
        <v>2</v>
      </c>
      <c r="C14" s="34">
        <v>12</v>
      </c>
      <c r="D14" s="34"/>
    </row>
    <row r="15" spans="1:4" x14ac:dyDescent="0.25">
      <c r="A15" s="2" t="str">
        <f>"Shidokan"</f>
        <v>Shidokan</v>
      </c>
      <c r="B15" s="34">
        <v>1</v>
      </c>
      <c r="C15" s="34">
        <v>13</v>
      </c>
      <c r="D15" s="34"/>
    </row>
    <row r="16" spans="1:4" x14ac:dyDescent="0.25">
      <c r="A16" s="2" t="str">
        <f>"Albatros"</f>
        <v>Albatros</v>
      </c>
      <c r="B16" s="34">
        <v>1</v>
      </c>
      <c r="C16" s="34">
        <v>13</v>
      </c>
      <c r="D16" s="34"/>
    </row>
    <row r="17" spans="1:4" x14ac:dyDescent="0.25">
      <c r="A17" s="2" t="s">
        <v>50</v>
      </c>
      <c r="B17" s="34">
        <v>1</v>
      </c>
      <c r="C17" s="34">
        <v>13</v>
      </c>
      <c r="D17" s="34"/>
    </row>
    <row r="18" spans="1:4" x14ac:dyDescent="0.25">
      <c r="A18" s="2" t="s">
        <v>99</v>
      </c>
      <c r="B18" s="34">
        <v>1</v>
      </c>
      <c r="C18" s="34">
        <v>13</v>
      </c>
      <c r="D18" s="34"/>
    </row>
    <row r="19" spans="1:4" x14ac:dyDescent="0.25">
      <c r="A19" s="2" t="s">
        <v>25</v>
      </c>
      <c r="B19" s="34">
        <v>1</v>
      </c>
      <c r="C19" s="34">
        <v>13</v>
      </c>
      <c r="D19" s="34"/>
    </row>
    <row r="20" spans="1:4" x14ac:dyDescent="0.25">
      <c r="A20" s="2" t="str">
        <f>"Bushidokan"</f>
        <v>Bushidokan</v>
      </c>
      <c r="B20" s="34">
        <v>1</v>
      </c>
      <c r="C20" s="34">
        <v>13</v>
      </c>
      <c r="D20" s="34"/>
    </row>
    <row r="21" spans="1:4" x14ac:dyDescent="0.25">
      <c r="A21" s="2" t="s">
        <v>20</v>
      </c>
      <c r="B21" s="34">
        <v>1</v>
      </c>
      <c r="C21" s="34">
        <v>13</v>
      </c>
      <c r="D21" s="34"/>
    </row>
    <row r="22" spans="1:4" x14ac:dyDescent="0.25">
      <c r="A22" s="2" t="str">
        <f>"St. Hyacinthe"</f>
        <v>St. Hyacinthe</v>
      </c>
      <c r="B22" s="34">
        <v>1</v>
      </c>
      <c r="C22" s="34">
        <v>13</v>
      </c>
      <c r="D22" s="34"/>
    </row>
    <row r="23" spans="1:4" x14ac:dyDescent="0.25">
      <c r="A23" s="2" t="str">
        <f>"Beauport"</f>
        <v>Beauport</v>
      </c>
      <c r="B23" s="34">
        <v>1</v>
      </c>
      <c r="C23" s="34">
        <v>13</v>
      </c>
      <c r="D23" s="34"/>
    </row>
    <row r="24" spans="1:4" x14ac:dyDescent="0.25">
      <c r="A24" s="2" t="s">
        <v>32</v>
      </c>
      <c r="B24" s="34">
        <v>1</v>
      </c>
      <c r="C24" s="34">
        <v>13</v>
      </c>
      <c r="D24" s="34"/>
    </row>
    <row r="25" spans="1:4" x14ac:dyDescent="0.25">
      <c r="A25" s="2" t="str">
        <f>"Judo Beauce"</f>
        <v>Judo Beauce</v>
      </c>
      <c r="B25" s="34">
        <v>1</v>
      </c>
      <c r="C25" s="34">
        <v>13</v>
      </c>
      <c r="D25" s="34"/>
    </row>
    <row r="26" spans="1:4" x14ac:dyDescent="0.25">
      <c r="A26" s="2" t="s">
        <v>181</v>
      </c>
      <c r="B26" s="34"/>
      <c r="C26" s="34"/>
      <c r="D26" s="34"/>
    </row>
    <row r="27" spans="1:4" x14ac:dyDescent="0.25">
      <c r="A27" s="2" t="s">
        <v>2</v>
      </c>
      <c r="B27" s="34"/>
      <c r="C27" s="34"/>
      <c r="D27" s="34"/>
    </row>
    <row r="28" spans="1:4" x14ac:dyDescent="0.25">
      <c r="A28" s="2" t="str">
        <f>"Judo Monde"</f>
        <v>Judo Monde</v>
      </c>
      <c r="B28" s="34"/>
      <c r="C28" s="34"/>
      <c r="D28" s="34"/>
    </row>
    <row r="29" spans="1:4" x14ac:dyDescent="0.25">
      <c r="A29" s="2" t="str">
        <f>"Seiko"</f>
        <v>Seiko</v>
      </c>
      <c r="B29" s="34"/>
      <c r="C29" s="34"/>
      <c r="D29" s="34"/>
    </row>
    <row r="30" spans="1:4" x14ac:dyDescent="0.25">
      <c r="A30" s="2" t="s">
        <v>13</v>
      </c>
      <c r="B30" s="34"/>
      <c r="C30" s="34"/>
      <c r="D30" s="34"/>
    </row>
    <row r="31" spans="1:4" x14ac:dyDescent="0.25">
      <c r="A31" s="2" t="s">
        <v>26</v>
      </c>
      <c r="B31" s="34"/>
      <c r="C31" s="34"/>
      <c r="D31" s="34"/>
    </row>
    <row r="32" spans="1:4" x14ac:dyDescent="0.25">
      <c r="A32" s="2" t="str">
        <f>"Rikidokan"</f>
        <v>Rikidokan</v>
      </c>
      <c r="B32" s="34"/>
      <c r="C32" s="34"/>
      <c r="D32" s="34"/>
    </row>
    <row r="33" spans="1:4" x14ac:dyDescent="0.25">
      <c r="A33" s="2" t="s">
        <v>22</v>
      </c>
      <c r="B33" s="34"/>
      <c r="C33" s="34"/>
      <c r="D33" s="34"/>
    </row>
    <row r="34" spans="1:4" x14ac:dyDescent="0.25">
      <c r="A34" s="2" t="s">
        <v>14</v>
      </c>
      <c r="B34" s="34"/>
      <c r="C34" s="34"/>
      <c r="D34" s="34"/>
    </row>
    <row r="35" spans="1:4" x14ac:dyDescent="0.25">
      <c r="A35" s="2" t="str">
        <f>"St. Hubert"</f>
        <v>St. Hubert</v>
      </c>
      <c r="B35" s="34"/>
      <c r="C35" s="34"/>
      <c r="D35" s="34"/>
    </row>
    <row r="36" spans="1:4" x14ac:dyDescent="0.25">
      <c r="A36" s="2" t="s">
        <v>105</v>
      </c>
      <c r="B36" s="34"/>
      <c r="C36" s="34"/>
      <c r="D36" s="34"/>
    </row>
    <row r="37" spans="1:4" x14ac:dyDescent="0.25">
      <c r="A37" s="2" t="str">
        <f>"To Haku kan"</f>
        <v>To Haku kan</v>
      </c>
      <c r="B37" s="34"/>
      <c r="C37" s="34"/>
      <c r="D37" s="34"/>
    </row>
    <row r="38" spans="1:4" x14ac:dyDescent="0.25">
      <c r="A38" s="2" t="s">
        <v>179</v>
      </c>
      <c r="B38" s="34"/>
      <c r="C38" s="34"/>
      <c r="D38" s="34"/>
    </row>
    <row r="39" spans="1:4" x14ac:dyDescent="0.25">
      <c r="A39" s="2" t="s">
        <v>16</v>
      </c>
      <c r="B39" s="34"/>
      <c r="C39" s="34"/>
      <c r="D39" s="34"/>
    </row>
    <row r="40" spans="1:4" x14ac:dyDescent="0.25">
      <c r="A40" s="2" t="s">
        <v>180</v>
      </c>
      <c r="B40" s="34"/>
      <c r="C40" s="34"/>
      <c r="D40" s="34"/>
    </row>
    <row r="41" spans="1:4" x14ac:dyDescent="0.25">
      <c r="A41" s="2" t="s">
        <v>21</v>
      </c>
      <c r="B41" s="34"/>
      <c r="C41" s="34"/>
      <c r="D41" s="34"/>
    </row>
    <row r="42" spans="1:4" x14ac:dyDescent="0.25">
      <c r="A42" s="2" t="str">
        <f>"Torii"</f>
        <v>Torii</v>
      </c>
      <c r="B42" s="34"/>
      <c r="C42" s="34"/>
      <c r="D42" s="34"/>
    </row>
    <row r="43" spans="1:4" x14ac:dyDescent="0.25">
      <c r="A43" s="2" t="str">
        <f>"Lévis"</f>
        <v>Lévis</v>
      </c>
      <c r="B43" s="34"/>
      <c r="C43" s="34"/>
      <c r="D43" s="34"/>
    </row>
    <row r="44" spans="1:4" x14ac:dyDescent="0.25">
      <c r="A44" s="2" t="s">
        <v>1</v>
      </c>
      <c r="B44" s="34"/>
      <c r="C44" s="34"/>
      <c r="D44" s="34"/>
    </row>
    <row r="45" spans="1:4" x14ac:dyDescent="0.25">
      <c r="A45" s="2" t="str">
        <f>"Haut-Richelieu"</f>
        <v>Haut-Richelieu</v>
      </c>
      <c r="B45" s="34"/>
      <c r="C45" s="34"/>
      <c r="D45" s="34"/>
    </row>
    <row r="46" spans="1:4" x14ac:dyDescent="0.25">
      <c r="A46" s="2" t="s">
        <v>19</v>
      </c>
      <c r="B46" s="34"/>
      <c r="C46" s="34"/>
      <c r="D46" s="34"/>
    </row>
    <row r="47" spans="1:4" x14ac:dyDescent="0.25">
      <c r="A47" s="2" t="s">
        <v>29</v>
      </c>
      <c r="B47" s="34"/>
      <c r="C47" s="34"/>
      <c r="D47" s="34"/>
    </row>
    <row r="48" spans="1:4" x14ac:dyDescent="0.25">
      <c r="A48" s="2" t="s">
        <v>9</v>
      </c>
      <c r="B48" s="34"/>
      <c r="C48" s="34"/>
      <c r="D48" s="34"/>
    </row>
    <row r="49" spans="1:4" x14ac:dyDescent="0.25">
      <c r="A49" s="2" t="s">
        <v>57</v>
      </c>
      <c r="B49" s="34"/>
      <c r="C49" s="34"/>
      <c r="D49" s="34"/>
    </row>
    <row r="50" spans="1:4" x14ac:dyDescent="0.25">
      <c r="A50" s="2" t="str">
        <f>"Budokan St-Laurent"</f>
        <v>Budokan St-Laurent</v>
      </c>
      <c r="B50" s="34"/>
      <c r="C50" s="34"/>
      <c r="D50" s="34"/>
    </row>
    <row r="51" spans="1:4" x14ac:dyDescent="0.25">
      <c r="A51" s="2" t="s">
        <v>27</v>
      </c>
      <c r="B51" s="34"/>
      <c r="C51" s="34"/>
      <c r="D51" s="34"/>
    </row>
    <row r="52" spans="1:4" x14ac:dyDescent="0.25">
      <c r="A52" s="2" t="s">
        <v>30</v>
      </c>
      <c r="B52" s="34"/>
      <c r="C52" s="34"/>
      <c r="D52" s="34"/>
    </row>
    <row r="53" spans="1:4" x14ac:dyDescent="0.25">
      <c r="A53" s="2" t="s">
        <v>3</v>
      </c>
      <c r="B53" s="34"/>
      <c r="C53" s="34"/>
      <c r="D53" s="34"/>
    </row>
    <row r="54" spans="1:4" x14ac:dyDescent="0.25">
      <c r="A54" s="2" t="s">
        <v>58</v>
      </c>
      <c r="B54" s="34"/>
      <c r="C54" s="34"/>
      <c r="D54" s="34"/>
    </row>
    <row r="55" spans="1:4" x14ac:dyDescent="0.25">
      <c r="A55" s="2" t="s">
        <v>17</v>
      </c>
      <c r="B55" s="34"/>
      <c r="C55" s="34"/>
      <c r="D55" s="34"/>
    </row>
    <row r="56" spans="1:4" x14ac:dyDescent="0.25">
      <c r="A56" s="2" t="str">
        <f>"St. Léonard"</f>
        <v>St. Léonard</v>
      </c>
      <c r="B56" s="34"/>
      <c r="C56" s="34"/>
      <c r="D56" s="34"/>
    </row>
    <row r="57" spans="1:4" x14ac:dyDescent="0.25">
      <c r="A57" s="2" t="s">
        <v>12</v>
      </c>
      <c r="B57" s="34"/>
      <c r="C57" s="34"/>
      <c r="D57" s="34"/>
    </row>
    <row r="58" spans="1:4" x14ac:dyDescent="0.25">
      <c r="A58" s="2" t="s">
        <v>56</v>
      </c>
      <c r="B58" s="34"/>
      <c r="C58" s="34"/>
      <c r="D58" s="34"/>
    </row>
    <row r="59" spans="1:4" x14ac:dyDescent="0.25">
      <c r="A59" s="2" t="str">
        <f>"Port-Cartier"</f>
        <v>Port-Cartier</v>
      </c>
      <c r="B59" s="34"/>
      <c r="C59" s="34"/>
      <c r="D59" s="34"/>
    </row>
    <row r="60" spans="1:4" x14ac:dyDescent="0.25">
      <c r="A60" s="2" t="str">
        <f>"Kime-Waza/Do-Raku"</f>
        <v>Kime-Waza/Do-Raku</v>
      </c>
      <c r="B60" s="34"/>
      <c r="C60" s="34"/>
      <c r="D60" s="34"/>
    </row>
    <row r="61" spans="1:4" x14ac:dyDescent="0.25">
      <c r="A61" s="2" t="str">
        <f>"Perrot Shima"</f>
        <v>Perrot Shima</v>
      </c>
      <c r="B61" s="34"/>
      <c r="C61" s="34"/>
      <c r="D61" s="34"/>
    </row>
    <row r="62" spans="1:4" x14ac:dyDescent="0.25">
      <c r="A62" s="2" t="s">
        <v>54</v>
      </c>
      <c r="B62" s="34"/>
      <c r="C62" s="34"/>
      <c r="D62" s="34"/>
    </row>
    <row r="63" spans="1:4" x14ac:dyDescent="0.25">
      <c r="A63" s="2" t="s">
        <v>7</v>
      </c>
      <c r="B63" s="34"/>
      <c r="C63" s="34"/>
      <c r="D63" s="34"/>
    </row>
    <row r="64" spans="1:4" x14ac:dyDescent="0.25">
      <c r="A64" s="2" t="s">
        <v>103</v>
      </c>
      <c r="B64" s="34"/>
      <c r="C64" s="34"/>
      <c r="D64" s="34"/>
    </row>
    <row r="65" spans="1:4" x14ac:dyDescent="0.25">
      <c r="A65" s="2" t="s">
        <v>51</v>
      </c>
      <c r="B65" s="34"/>
      <c r="C65" s="34"/>
      <c r="D65" s="34"/>
    </row>
    <row r="66" spans="1:4" x14ac:dyDescent="0.25">
      <c r="A66" s="2" t="s">
        <v>11</v>
      </c>
      <c r="B66" s="34"/>
      <c r="C66" s="34"/>
      <c r="D66" s="34"/>
    </row>
    <row r="67" spans="1:4" x14ac:dyDescent="0.25">
      <c r="A67" s="2" t="s">
        <v>64</v>
      </c>
      <c r="B67" s="34"/>
      <c r="C67" s="34"/>
      <c r="D67" s="34"/>
    </row>
    <row r="68" spans="1:4" x14ac:dyDescent="0.25">
      <c r="A68" s="2" t="s">
        <v>15</v>
      </c>
      <c r="B68" s="34"/>
      <c r="C68" s="34"/>
      <c r="D68" s="34"/>
    </row>
    <row r="69" spans="1:4" x14ac:dyDescent="0.25">
      <c r="A69" s="2" t="str">
        <f>"St. Jean-Bosco"</f>
        <v>St. Jean-Bosco</v>
      </c>
      <c r="B69" s="34"/>
      <c r="C69" s="34"/>
      <c r="D69" s="34"/>
    </row>
    <row r="70" spans="1:4" x14ac:dyDescent="0.25">
      <c r="A70" s="2" t="str">
        <f>"Sept-Iles"</f>
        <v>Sept-Iles</v>
      </c>
      <c r="B70" s="34"/>
      <c r="C70" s="34"/>
      <c r="D70" s="34"/>
    </row>
    <row r="71" spans="1:4" x14ac:dyDescent="0.25">
      <c r="A71" s="2" t="s">
        <v>4</v>
      </c>
      <c r="B71" s="34"/>
      <c r="C71" s="34"/>
      <c r="D71" s="34"/>
    </row>
    <row r="72" spans="1:4" x14ac:dyDescent="0.25">
      <c r="A72" s="2" t="str">
        <f>"Verdun"</f>
        <v>Verdun</v>
      </c>
      <c r="B72" s="34"/>
      <c r="C72" s="34"/>
      <c r="D72" s="34"/>
    </row>
    <row r="73" spans="1:4" x14ac:dyDescent="0.25">
      <c r="A73" s="2" t="str">
        <f>"Ghishintaido"</f>
        <v>Ghishintaido</v>
      </c>
      <c r="B73" s="34"/>
      <c r="C73" s="34"/>
      <c r="D73" s="34"/>
    </row>
    <row r="74" spans="1:4" x14ac:dyDescent="0.25">
      <c r="A74" s="2" t="s">
        <v>52</v>
      </c>
      <c r="B74" s="34"/>
      <c r="C74" s="34"/>
      <c r="D74" s="34"/>
    </row>
    <row r="75" spans="1:4" x14ac:dyDescent="0.25">
      <c r="A75" s="2" t="s">
        <v>28</v>
      </c>
      <c r="B75" s="34"/>
      <c r="C75" s="34"/>
      <c r="D75" s="34"/>
    </row>
    <row r="76" spans="1:4" x14ac:dyDescent="0.25">
      <c r="A76" s="2" t="s">
        <v>101</v>
      </c>
      <c r="B76" s="34"/>
      <c r="C76" s="34"/>
      <c r="D76" s="34"/>
    </row>
    <row r="77" spans="1:4" x14ac:dyDescent="0.25">
      <c r="A77" s="2" t="s">
        <v>178</v>
      </c>
      <c r="B77" s="34"/>
      <c r="C77" s="34"/>
      <c r="D77" s="34"/>
    </row>
    <row r="78" spans="1:4" x14ac:dyDescent="0.25">
      <c r="A78" s="2" t="s">
        <v>24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8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FE92-AFEB-4479-860C-07E00AF0CDF7}">
  <dimension ref="A1:P90"/>
  <sheetViews>
    <sheetView tabSelected="1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RowHeight="15" x14ac:dyDescent="0.25"/>
  <cols>
    <col min="1" max="1" width="30" customWidth="1"/>
    <col min="2" max="5" width="4.140625" style="15" customWidth="1"/>
    <col min="6" max="6" width="6.5703125" style="26" customWidth="1"/>
    <col min="7" max="10" width="4.140625" style="15" customWidth="1"/>
    <col min="11" max="11" width="11.5703125" style="26" customWidth="1"/>
    <col min="12" max="12" width="6.5703125" style="15" customWidth="1"/>
    <col min="13" max="14" width="4.28515625" style="15" customWidth="1"/>
    <col min="15" max="15" width="8.28515625" style="26" bestFit="1" customWidth="1"/>
    <col min="16" max="16" width="6.7109375" style="26" customWidth="1"/>
  </cols>
  <sheetData>
    <row r="1" spans="1:16" ht="113.25" customHeight="1" x14ac:dyDescent="0.25">
      <c r="A1" s="12" t="s">
        <v>84</v>
      </c>
      <c r="B1" s="16" t="s">
        <v>36</v>
      </c>
      <c r="C1" s="16" t="s">
        <v>37</v>
      </c>
      <c r="D1" s="16" t="s">
        <v>38</v>
      </c>
      <c r="E1" s="16" t="s">
        <v>39</v>
      </c>
      <c r="F1" s="17" t="s">
        <v>68</v>
      </c>
      <c r="G1" s="18" t="s">
        <v>69</v>
      </c>
      <c r="H1" s="19" t="s">
        <v>70</v>
      </c>
      <c r="I1" s="20" t="s">
        <v>71</v>
      </c>
      <c r="J1" s="21" t="s">
        <v>72</v>
      </c>
      <c r="K1" s="22" t="s">
        <v>73</v>
      </c>
      <c r="L1" s="25" t="s">
        <v>74</v>
      </c>
      <c r="M1" s="13" t="s">
        <v>93</v>
      </c>
      <c r="N1" s="13" t="s">
        <v>94</v>
      </c>
      <c r="O1" s="28" t="s">
        <v>95</v>
      </c>
      <c r="P1" s="13" t="s">
        <v>96</v>
      </c>
    </row>
    <row r="2" spans="1:16" ht="15.75" x14ac:dyDescent="0.25">
      <c r="A2" s="39" t="str">
        <f>"Shidokan"</f>
        <v>Shidokan</v>
      </c>
      <c r="B2" s="23">
        <v>51</v>
      </c>
      <c r="C2" s="23">
        <v>56</v>
      </c>
      <c r="D2" s="23">
        <v>39</v>
      </c>
      <c r="E2" s="23">
        <v>31</v>
      </c>
      <c r="F2" s="29">
        <f>SUM(B2:E2)</f>
        <v>177</v>
      </c>
      <c r="G2" s="24">
        <v>69</v>
      </c>
      <c r="H2" s="24">
        <v>6</v>
      </c>
      <c r="I2" s="24">
        <v>9</v>
      </c>
      <c r="J2" s="24">
        <v>1</v>
      </c>
      <c r="K2" s="30">
        <f>SUM(G2:J2)</f>
        <v>85</v>
      </c>
      <c r="L2" s="31">
        <f>K2+F2</f>
        <v>262</v>
      </c>
      <c r="M2" s="14">
        <v>133</v>
      </c>
      <c r="N2" s="14">
        <v>53</v>
      </c>
      <c r="O2" s="27">
        <f>M2+N2</f>
        <v>186</v>
      </c>
      <c r="P2" s="32">
        <f>L2-O2</f>
        <v>76</v>
      </c>
    </row>
    <row r="3" spans="1:16" ht="15.75" x14ac:dyDescent="0.25">
      <c r="A3" s="39" t="s">
        <v>12</v>
      </c>
      <c r="B3" s="23">
        <v>35</v>
      </c>
      <c r="C3" s="23">
        <v>10</v>
      </c>
      <c r="D3" s="23">
        <v>47</v>
      </c>
      <c r="E3" s="23">
        <v>8</v>
      </c>
      <c r="F3" s="29">
        <f>SUM(B3:E3)</f>
        <v>100</v>
      </c>
      <c r="G3" s="24">
        <v>6</v>
      </c>
      <c r="H3" s="24"/>
      <c r="I3" s="24"/>
      <c r="J3" s="24"/>
      <c r="K3" s="30">
        <f>SUM(G3:J3)</f>
        <v>6</v>
      </c>
      <c r="L3" s="31">
        <f>K3+F3</f>
        <v>106</v>
      </c>
      <c r="M3" s="14">
        <v>56</v>
      </c>
      <c r="N3" s="14">
        <v>13</v>
      </c>
      <c r="O3" s="27">
        <f>M3+N3</f>
        <v>69</v>
      </c>
      <c r="P3" s="32">
        <f>L3-O3</f>
        <v>37</v>
      </c>
    </row>
    <row r="4" spans="1:16" ht="15.75" x14ac:dyDescent="0.25">
      <c r="A4" s="39" t="s">
        <v>2</v>
      </c>
      <c r="B4" s="23">
        <v>2</v>
      </c>
      <c r="C4" s="23">
        <v>9</v>
      </c>
      <c r="D4" s="23">
        <v>16</v>
      </c>
      <c r="E4" s="23">
        <v>11</v>
      </c>
      <c r="F4" s="29">
        <f>SUM(B4:E4)</f>
        <v>38</v>
      </c>
      <c r="G4" s="24">
        <v>4</v>
      </c>
      <c r="H4" s="24">
        <v>4</v>
      </c>
      <c r="I4" s="24">
        <v>11</v>
      </c>
      <c r="J4" s="24"/>
      <c r="K4" s="30">
        <f>SUM(G4:J4)</f>
        <v>19</v>
      </c>
      <c r="L4" s="31">
        <f>K4+F4</f>
        <v>57</v>
      </c>
      <c r="M4" s="14">
        <v>17</v>
      </c>
      <c r="N4" s="14">
        <v>6</v>
      </c>
      <c r="O4" s="27">
        <f>M4+N4</f>
        <v>23</v>
      </c>
      <c r="P4" s="32">
        <f>L4-O4</f>
        <v>34</v>
      </c>
    </row>
    <row r="5" spans="1:16" ht="15.75" x14ac:dyDescent="0.25">
      <c r="A5" s="39" t="s">
        <v>99</v>
      </c>
      <c r="B5" s="23">
        <v>4</v>
      </c>
      <c r="C5" s="23">
        <v>22</v>
      </c>
      <c r="D5" s="23"/>
      <c r="E5" s="23">
        <v>4</v>
      </c>
      <c r="F5" s="29">
        <f>SUM(B5:E5)</f>
        <v>30</v>
      </c>
      <c r="G5" s="24"/>
      <c r="H5" s="24"/>
      <c r="I5" s="24">
        <v>5</v>
      </c>
      <c r="J5" s="24">
        <v>1</v>
      </c>
      <c r="K5" s="30">
        <f>SUM(G5:J5)</f>
        <v>6</v>
      </c>
      <c r="L5" s="31">
        <f>K5+F5</f>
        <v>36</v>
      </c>
      <c r="M5" s="14">
        <v>1</v>
      </c>
      <c r="N5" s="14">
        <v>4</v>
      </c>
      <c r="O5" s="27">
        <f>M5+N5</f>
        <v>5</v>
      </c>
      <c r="P5" s="32">
        <f>L5-O5</f>
        <v>31</v>
      </c>
    </row>
    <row r="6" spans="1:16" ht="15.75" x14ac:dyDescent="0.25">
      <c r="A6" s="39" t="s">
        <v>5</v>
      </c>
      <c r="B6" s="23">
        <v>15</v>
      </c>
      <c r="C6" s="23">
        <v>10</v>
      </c>
      <c r="D6" s="23">
        <v>3</v>
      </c>
      <c r="E6" s="23"/>
      <c r="F6" s="29">
        <f>SUM(B6:E6)</f>
        <v>28</v>
      </c>
      <c r="G6" s="24">
        <v>1</v>
      </c>
      <c r="H6" s="24">
        <v>8</v>
      </c>
      <c r="I6" s="24">
        <v>3</v>
      </c>
      <c r="J6" s="24">
        <v>4</v>
      </c>
      <c r="K6" s="30">
        <f>SUM(G6:J6)</f>
        <v>16</v>
      </c>
      <c r="L6" s="31">
        <f>K6+F6</f>
        <v>44</v>
      </c>
      <c r="M6" s="14">
        <v>3</v>
      </c>
      <c r="N6" s="14">
        <v>10</v>
      </c>
      <c r="O6" s="27">
        <f>M6+N6</f>
        <v>13</v>
      </c>
      <c r="P6" s="32">
        <f>L6-O6</f>
        <v>31</v>
      </c>
    </row>
    <row r="7" spans="1:16" ht="15.75" x14ac:dyDescent="0.25">
      <c r="A7" s="39" t="str">
        <f>"Albatros"</f>
        <v>Albatros</v>
      </c>
      <c r="B7" s="23">
        <v>4</v>
      </c>
      <c r="C7" s="23">
        <v>28</v>
      </c>
      <c r="D7" s="23">
        <v>9</v>
      </c>
      <c r="E7" s="23">
        <v>10</v>
      </c>
      <c r="F7" s="29">
        <f>SUM(B7:E7)</f>
        <v>51</v>
      </c>
      <c r="G7" s="24">
        <v>1</v>
      </c>
      <c r="H7" s="24"/>
      <c r="I7" s="24">
        <v>9</v>
      </c>
      <c r="J7" s="24">
        <v>1</v>
      </c>
      <c r="K7" s="30">
        <f>SUM(G7:J7)</f>
        <v>11</v>
      </c>
      <c r="L7" s="31">
        <f>K7+F7</f>
        <v>62</v>
      </c>
      <c r="M7" s="14">
        <v>33</v>
      </c>
      <c r="N7" s="14">
        <v>6</v>
      </c>
      <c r="O7" s="27">
        <f>M7+N7</f>
        <v>39</v>
      </c>
      <c r="P7" s="32">
        <f>L7-O7</f>
        <v>23</v>
      </c>
    </row>
    <row r="8" spans="1:16" ht="15.75" x14ac:dyDescent="0.25">
      <c r="A8" s="39" t="str">
        <f>"Seiko"</f>
        <v>Seiko</v>
      </c>
      <c r="B8" s="23">
        <v>10</v>
      </c>
      <c r="C8" s="23">
        <v>17</v>
      </c>
      <c r="D8" s="23">
        <v>16</v>
      </c>
      <c r="E8" s="23">
        <v>1</v>
      </c>
      <c r="F8" s="29">
        <f>SUM(B8:E8)</f>
        <v>44</v>
      </c>
      <c r="G8" s="24">
        <v>2</v>
      </c>
      <c r="H8" s="24"/>
      <c r="I8" s="24">
        <v>7</v>
      </c>
      <c r="J8" s="24"/>
      <c r="K8" s="30">
        <f>SUM(G8:J8)</f>
        <v>9</v>
      </c>
      <c r="L8" s="31">
        <f>K8+F8</f>
        <v>53</v>
      </c>
      <c r="M8" s="14">
        <v>37</v>
      </c>
      <c r="N8" s="14">
        <v>0</v>
      </c>
      <c r="O8" s="27">
        <f>M8+N8</f>
        <v>37</v>
      </c>
      <c r="P8" s="32">
        <f>L8-O8</f>
        <v>16</v>
      </c>
    </row>
    <row r="9" spans="1:16" ht="15.75" x14ac:dyDescent="0.25">
      <c r="A9" s="39" t="s">
        <v>26</v>
      </c>
      <c r="B9" s="23">
        <v>8</v>
      </c>
      <c r="C9" s="23">
        <v>3</v>
      </c>
      <c r="D9" s="23">
        <v>1</v>
      </c>
      <c r="E9" s="23"/>
      <c r="F9" s="29">
        <f>SUM(B9:E9)</f>
        <v>12</v>
      </c>
      <c r="G9" s="24">
        <v>5</v>
      </c>
      <c r="H9" s="24"/>
      <c r="I9" s="24">
        <v>6</v>
      </c>
      <c r="J9" s="24"/>
      <c r="K9" s="30">
        <f>SUM(G9:J9)</f>
        <v>11</v>
      </c>
      <c r="L9" s="31">
        <f>K9+F9</f>
        <v>23</v>
      </c>
      <c r="M9" s="14">
        <v>7</v>
      </c>
      <c r="N9" s="14">
        <v>0</v>
      </c>
      <c r="O9" s="27">
        <f>M9+N9</f>
        <v>7</v>
      </c>
      <c r="P9" s="32">
        <f>L9-O9</f>
        <v>16</v>
      </c>
    </row>
    <row r="10" spans="1:16" ht="15.75" x14ac:dyDescent="0.25">
      <c r="A10" s="39" t="str">
        <f>"Boucherville"</f>
        <v>Boucherville</v>
      </c>
      <c r="B10" s="23">
        <v>1</v>
      </c>
      <c r="C10" s="23">
        <v>10</v>
      </c>
      <c r="D10" s="23">
        <v>11</v>
      </c>
      <c r="E10" s="23">
        <v>18</v>
      </c>
      <c r="F10" s="29">
        <f>SUM(B10:E10)</f>
        <v>40</v>
      </c>
      <c r="G10" s="24">
        <v>13</v>
      </c>
      <c r="H10" s="24">
        <v>8</v>
      </c>
      <c r="I10" s="24"/>
      <c r="J10" s="24">
        <v>4</v>
      </c>
      <c r="K10" s="30">
        <f>SUM(G10:J10)</f>
        <v>25</v>
      </c>
      <c r="L10" s="31">
        <f>K10+F10</f>
        <v>65</v>
      </c>
      <c r="M10" s="14">
        <v>36</v>
      </c>
      <c r="N10" s="14">
        <v>15</v>
      </c>
      <c r="O10" s="27">
        <f>M10+N10</f>
        <v>51</v>
      </c>
      <c r="P10" s="32">
        <f>L10-O10</f>
        <v>14</v>
      </c>
    </row>
    <row r="11" spans="1:16" ht="15.75" x14ac:dyDescent="0.25">
      <c r="A11" s="39" t="s">
        <v>64</v>
      </c>
      <c r="B11" s="23">
        <v>5</v>
      </c>
      <c r="C11" s="23">
        <v>15</v>
      </c>
      <c r="D11" s="23">
        <v>4</v>
      </c>
      <c r="E11" s="23"/>
      <c r="F11" s="29">
        <f>SUM(B11:E11)</f>
        <v>24</v>
      </c>
      <c r="G11" s="24"/>
      <c r="H11" s="24"/>
      <c r="I11" s="24"/>
      <c r="J11" s="24"/>
      <c r="K11" s="30">
        <f>SUM(G11:J11)</f>
        <v>0</v>
      </c>
      <c r="L11" s="31">
        <f>K11+F11</f>
        <v>24</v>
      </c>
      <c r="M11" s="14">
        <v>9</v>
      </c>
      <c r="N11" s="14">
        <v>1</v>
      </c>
      <c r="O11" s="27">
        <f>M11+N11</f>
        <v>10</v>
      </c>
      <c r="P11" s="32">
        <f>L11-O11</f>
        <v>14</v>
      </c>
    </row>
    <row r="12" spans="1:16" ht="15.75" x14ac:dyDescent="0.25">
      <c r="A12" s="39" t="str">
        <f>"Torii"</f>
        <v>Torii</v>
      </c>
      <c r="B12" s="23">
        <v>13</v>
      </c>
      <c r="C12" s="23">
        <v>15</v>
      </c>
      <c r="D12" s="23">
        <v>6</v>
      </c>
      <c r="E12" s="23"/>
      <c r="F12" s="29">
        <f>SUM(B12:E12)</f>
        <v>34</v>
      </c>
      <c r="G12" s="24">
        <v>2</v>
      </c>
      <c r="H12" s="24"/>
      <c r="I12" s="24">
        <v>2</v>
      </c>
      <c r="J12" s="24"/>
      <c r="K12" s="30">
        <f>SUM(G12:J12)</f>
        <v>4</v>
      </c>
      <c r="L12" s="31">
        <f>K12+F12</f>
        <v>38</v>
      </c>
      <c r="M12" s="14">
        <v>15</v>
      </c>
      <c r="N12" s="14">
        <v>10</v>
      </c>
      <c r="O12" s="27">
        <f>M12+N12</f>
        <v>25</v>
      </c>
      <c r="P12" s="32">
        <f>L12-O12</f>
        <v>13</v>
      </c>
    </row>
    <row r="13" spans="1:16" ht="15.75" x14ac:dyDescent="0.25">
      <c r="A13" s="39" t="s">
        <v>20</v>
      </c>
      <c r="B13" s="23">
        <v>1</v>
      </c>
      <c r="C13" s="23"/>
      <c r="D13" s="23">
        <v>3</v>
      </c>
      <c r="E13" s="23">
        <v>1</v>
      </c>
      <c r="F13" s="29">
        <f>SUM(B13:E13)</f>
        <v>5</v>
      </c>
      <c r="G13" s="24">
        <v>4</v>
      </c>
      <c r="H13" s="24">
        <v>5</v>
      </c>
      <c r="I13" s="24">
        <v>3</v>
      </c>
      <c r="J13" s="24">
        <v>1</v>
      </c>
      <c r="K13" s="30">
        <f>SUM(G13:J13)</f>
        <v>13</v>
      </c>
      <c r="L13" s="31">
        <f>K13+F13</f>
        <v>18</v>
      </c>
      <c r="M13" s="14">
        <v>5</v>
      </c>
      <c r="N13" s="14">
        <v>1</v>
      </c>
      <c r="O13" s="27">
        <f>M13+N13</f>
        <v>6</v>
      </c>
      <c r="P13" s="32">
        <f>L13-O13</f>
        <v>12</v>
      </c>
    </row>
    <row r="14" spans="1:16" ht="15.75" x14ac:dyDescent="0.25">
      <c r="A14" s="39" t="s">
        <v>23</v>
      </c>
      <c r="B14" s="23">
        <v>1</v>
      </c>
      <c r="C14" s="23">
        <v>3</v>
      </c>
      <c r="D14" s="23">
        <v>2</v>
      </c>
      <c r="E14" s="23">
        <v>5</v>
      </c>
      <c r="F14" s="29">
        <f>SUM(B14:E14)</f>
        <v>11</v>
      </c>
      <c r="G14" s="24">
        <v>5</v>
      </c>
      <c r="H14" s="24"/>
      <c r="I14" s="24">
        <v>8</v>
      </c>
      <c r="J14" s="24">
        <v>3</v>
      </c>
      <c r="K14" s="30">
        <f>SUM(G14:J14)</f>
        <v>16</v>
      </c>
      <c r="L14" s="31">
        <f>K14+F14</f>
        <v>27</v>
      </c>
      <c r="M14" s="14">
        <v>6</v>
      </c>
      <c r="N14" s="14">
        <v>10</v>
      </c>
      <c r="O14" s="27">
        <f>M14+N14</f>
        <v>16</v>
      </c>
      <c r="P14" s="32">
        <f>L14-O14</f>
        <v>11</v>
      </c>
    </row>
    <row r="15" spans="1:16" ht="15.75" x14ac:dyDescent="0.25">
      <c r="A15" s="39" t="s">
        <v>21</v>
      </c>
      <c r="B15" s="23"/>
      <c r="C15" s="23">
        <v>2</v>
      </c>
      <c r="D15" s="23"/>
      <c r="E15" s="23">
        <v>6</v>
      </c>
      <c r="F15" s="29">
        <f>SUM(B15:E15)</f>
        <v>8</v>
      </c>
      <c r="G15" s="24">
        <v>2</v>
      </c>
      <c r="H15" s="24"/>
      <c r="I15" s="24">
        <v>2</v>
      </c>
      <c r="J15" s="24"/>
      <c r="K15" s="30">
        <f>SUM(G15:J15)</f>
        <v>4</v>
      </c>
      <c r="L15" s="31">
        <f>K15+F15</f>
        <v>12</v>
      </c>
      <c r="M15" s="14">
        <v>1</v>
      </c>
      <c r="N15" s="14">
        <v>0</v>
      </c>
      <c r="O15" s="27">
        <f>M15+N15</f>
        <v>1</v>
      </c>
      <c r="P15" s="32">
        <f>L15-O15</f>
        <v>11</v>
      </c>
    </row>
    <row r="16" spans="1:16" ht="15.75" x14ac:dyDescent="0.25">
      <c r="A16" s="39" t="str">
        <f>"Judo Beauce"</f>
        <v>Judo Beauce</v>
      </c>
      <c r="B16" s="23"/>
      <c r="C16" s="23">
        <v>5</v>
      </c>
      <c r="D16" s="23">
        <v>15</v>
      </c>
      <c r="E16" s="23">
        <v>18</v>
      </c>
      <c r="F16" s="29">
        <f>SUM(B16:E16)</f>
        <v>38</v>
      </c>
      <c r="G16" s="24">
        <v>7</v>
      </c>
      <c r="H16" s="24">
        <v>2</v>
      </c>
      <c r="I16" s="24"/>
      <c r="J16" s="24">
        <v>1</v>
      </c>
      <c r="K16" s="30">
        <f>SUM(G16:J16)</f>
        <v>10</v>
      </c>
      <c r="L16" s="31">
        <f>K16+F16</f>
        <v>48</v>
      </c>
      <c r="M16" s="14">
        <v>28</v>
      </c>
      <c r="N16" s="14">
        <v>10</v>
      </c>
      <c r="O16" s="27">
        <f>M16+N16</f>
        <v>38</v>
      </c>
      <c r="P16" s="32">
        <f>L16-O16</f>
        <v>10</v>
      </c>
    </row>
    <row r="17" spans="1:16" ht="15.75" x14ac:dyDescent="0.25">
      <c r="A17" s="39" t="str">
        <f>"St. Jean-Bosco"</f>
        <v>St. Jean-Bosco</v>
      </c>
      <c r="B17" s="23">
        <v>4</v>
      </c>
      <c r="C17" s="23">
        <v>8</v>
      </c>
      <c r="D17" s="23">
        <v>1</v>
      </c>
      <c r="E17" s="23"/>
      <c r="F17" s="29">
        <f>SUM(B17:E17)</f>
        <v>13</v>
      </c>
      <c r="G17" s="24"/>
      <c r="H17" s="24"/>
      <c r="I17" s="24"/>
      <c r="J17" s="24"/>
      <c r="K17" s="30">
        <f>SUM(G17:J17)</f>
        <v>0</v>
      </c>
      <c r="L17" s="31">
        <f>K17+F17</f>
        <v>13</v>
      </c>
      <c r="M17" s="14">
        <v>3</v>
      </c>
      <c r="N17" s="14">
        <v>0</v>
      </c>
      <c r="O17" s="27">
        <f>M17+N17</f>
        <v>3</v>
      </c>
      <c r="P17" s="32">
        <f>L17-O17</f>
        <v>10</v>
      </c>
    </row>
    <row r="18" spans="1:16" ht="15.75" x14ac:dyDescent="0.25">
      <c r="A18" s="39" t="str">
        <f>"Rikidokan"</f>
        <v>Rikidokan</v>
      </c>
      <c r="B18" s="23">
        <v>1</v>
      </c>
      <c r="C18" s="23"/>
      <c r="D18" s="23">
        <v>5</v>
      </c>
      <c r="E18" s="23">
        <v>6</v>
      </c>
      <c r="F18" s="29">
        <f>SUM(B18:E18)</f>
        <v>12</v>
      </c>
      <c r="G18" s="24">
        <v>1</v>
      </c>
      <c r="H18" s="24"/>
      <c r="I18" s="24">
        <v>5</v>
      </c>
      <c r="J18" s="24"/>
      <c r="K18" s="30">
        <f>SUM(G18:J18)</f>
        <v>6</v>
      </c>
      <c r="L18" s="31">
        <f>K18+F18</f>
        <v>18</v>
      </c>
      <c r="M18" s="14">
        <v>8</v>
      </c>
      <c r="N18" s="14">
        <v>1</v>
      </c>
      <c r="O18" s="27">
        <f>M18+N18</f>
        <v>9</v>
      </c>
      <c r="P18" s="32">
        <f>L18-O18</f>
        <v>9</v>
      </c>
    </row>
    <row r="19" spans="1:16" ht="15.75" x14ac:dyDescent="0.25">
      <c r="A19" s="39" t="s">
        <v>24</v>
      </c>
      <c r="B19" s="23">
        <v>2</v>
      </c>
      <c r="C19" s="23"/>
      <c r="D19" s="23">
        <v>7</v>
      </c>
      <c r="E19" s="23"/>
      <c r="F19" s="29">
        <f>SUM(B19:E19)</f>
        <v>9</v>
      </c>
      <c r="G19" s="24"/>
      <c r="H19" s="24"/>
      <c r="I19" s="24"/>
      <c r="J19" s="24"/>
      <c r="K19" s="30">
        <f>SUM(G19:J19)</f>
        <v>0</v>
      </c>
      <c r="L19" s="31">
        <f>K19+F19</f>
        <v>9</v>
      </c>
      <c r="M19" s="14">
        <v>0</v>
      </c>
      <c r="N19" s="14">
        <v>0</v>
      </c>
      <c r="O19" s="27">
        <f>M19+N19</f>
        <v>0</v>
      </c>
      <c r="P19" s="32">
        <f>L19-O19</f>
        <v>9</v>
      </c>
    </row>
    <row r="20" spans="1:16" ht="15.75" x14ac:dyDescent="0.25">
      <c r="A20" s="39" t="s">
        <v>13</v>
      </c>
      <c r="B20" s="23"/>
      <c r="C20" s="23">
        <v>2</v>
      </c>
      <c r="D20" s="23"/>
      <c r="E20" s="23"/>
      <c r="F20" s="29">
        <f>SUM(B20:E20)</f>
        <v>2</v>
      </c>
      <c r="G20" s="24"/>
      <c r="H20" s="24">
        <v>1</v>
      </c>
      <c r="I20" s="24">
        <v>6</v>
      </c>
      <c r="J20" s="24"/>
      <c r="K20" s="30">
        <f>SUM(G20:J20)</f>
        <v>7</v>
      </c>
      <c r="L20" s="31">
        <f>K20+F20</f>
        <v>9</v>
      </c>
      <c r="M20" s="14">
        <v>0</v>
      </c>
      <c r="N20" s="14">
        <v>0</v>
      </c>
      <c r="O20" s="27">
        <f>M20+N20</f>
        <v>0</v>
      </c>
      <c r="P20" s="32">
        <f>L20-O20</f>
        <v>9</v>
      </c>
    </row>
    <row r="21" spans="1:16" ht="15.75" x14ac:dyDescent="0.25">
      <c r="A21" s="39" t="s">
        <v>4</v>
      </c>
      <c r="B21" s="23">
        <v>8</v>
      </c>
      <c r="C21" s="23">
        <v>5</v>
      </c>
      <c r="D21" s="23">
        <v>9</v>
      </c>
      <c r="E21" s="23"/>
      <c r="F21" s="29">
        <f>SUM(B21:E21)</f>
        <v>22</v>
      </c>
      <c r="G21" s="24"/>
      <c r="H21" s="24"/>
      <c r="I21" s="24"/>
      <c r="J21" s="24"/>
      <c r="K21" s="30">
        <f>SUM(G21:J21)</f>
        <v>0</v>
      </c>
      <c r="L21" s="31">
        <f>K21+F21</f>
        <v>22</v>
      </c>
      <c r="M21" s="14">
        <v>14</v>
      </c>
      <c r="N21" s="14">
        <v>0</v>
      </c>
      <c r="O21" s="27">
        <f>M21+N21</f>
        <v>14</v>
      </c>
      <c r="P21" s="32">
        <f>L21-O21</f>
        <v>8</v>
      </c>
    </row>
    <row r="22" spans="1:16" ht="15.75" x14ac:dyDescent="0.25">
      <c r="A22" s="39" t="s">
        <v>100</v>
      </c>
      <c r="B22" s="23">
        <v>1</v>
      </c>
      <c r="C22" s="23">
        <v>1</v>
      </c>
      <c r="D22" s="23"/>
      <c r="E22" s="23">
        <v>2</v>
      </c>
      <c r="F22" s="29">
        <f>SUM(B22:E22)</f>
        <v>4</v>
      </c>
      <c r="G22" s="24"/>
      <c r="H22" s="24">
        <v>2</v>
      </c>
      <c r="I22" s="24">
        <v>2</v>
      </c>
      <c r="J22" s="24"/>
      <c r="K22" s="30">
        <f>SUM(G22:J22)</f>
        <v>4</v>
      </c>
      <c r="L22" s="31">
        <f>K22+F22</f>
        <v>8</v>
      </c>
      <c r="M22" s="14">
        <v>0</v>
      </c>
      <c r="N22" s="14">
        <v>0</v>
      </c>
      <c r="O22" s="27">
        <v>0</v>
      </c>
      <c r="P22" s="32">
        <f>L22-O22</f>
        <v>8</v>
      </c>
    </row>
    <row r="23" spans="1:16" ht="15.75" x14ac:dyDescent="0.25">
      <c r="A23" s="39" t="s">
        <v>29</v>
      </c>
      <c r="B23" s="23"/>
      <c r="C23" s="23">
        <v>6</v>
      </c>
      <c r="D23" s="23">
        <v>17</v>
      </c>
      <c r="E23" s="23">
        <v>14</v>
      </c>
      <c r="F23" s="29">
        <f>SUM(B23:E23)</f>
        <v>37</v>
      </c>
      <c r="G23" s="24">
        <v>4</v>
      </c>
      <c r="H23" s="24"/>
      <c r="I23" s="24">
        <v>1</v>
      </c>
      <c r="J23" s="24"/>
      <c r="K23" s="30">
        <f>SUM(G23:J23)</f>
        <v>5</v>
      </c>
      <c r="L23" s="31">
        <f>K23+F23</f>
        <v>42</v>
      </c>
      <c r="M23" s="14">
        <v>33</v>
      </c>
      <c r="N23" s="14">
        <v>2</v>
      </c>
      <c r="O23" s="27">
        <f>M23+N23</f>
        <v>35</v>
      </c>
      <c r="P23" s="32">
        <f>L23-O23</f>
        <v>7</v>
      </c>
    </row>
    <row r="24" spans="1:16" ht="15.75" x14ac:dyDescent="0.25">
      <c r="A24" s="39" t="s">
        <v>32</v>
      </c>
      <c r="B24" s="23">
        <v>2</v>
      </c>
      <c r="C24" s="23">
        <v>2</v>
      </c>
      <c r="D24" s="23"/>
      <c r="E24" s="23"/>
      <c r="F24" s="29">
        <f>SUM(B24:E24)</f>
        <v>4</v>
      </c>
      <c r="G24" s="24"/>
      <c r="H24" s="24">
        <v>5</v>
      </c>
      <c r="I24" s="24"/>
      <c r="J24" s="24">
        <v>1</v>
      </c>
      <c r="K24" s="30">
        <f>SUM(G24:J24)</f>
        <v>6</v>
      </c>
      <c r="L24" s="31">
        <f>K24+F24</f>
        <v>10</v>
      </c>
      <c r="M24" s="14">
        <v>3</v>
      </c>
      <c r="N24" s="14">
        <v>0</v>
      </c>
      <c r="O24" s="27">
        <f>M24+N24</f>
        <v>3</v>
      </c>
      <c r="P24" s="32">
        <f>L24-O24</f>
        <v>7</v>
      </c>
    </row>
    <row r="25" spans="1:16" ht="15.75" x14ac:dyDescent="0.25">
      <c r="A25" s="39" t="str">
        <f>"Remparts Saint-Jean"</f>
        <v>Remparts Saint-Jean</v>
      </c>
      <c r="B25" s="23"/>
      <c r="C25" s="23"/>
      <c r="D25" s="23"/>
      <c r="E25" s="23"/>
      <c r="F25" s="29">
        <f>SUM(B25:E25)</f>
        <v>0</v>
      </c>
      <c r="G25" s="24">
        <v>2</v>
      </c>
      <c r="H25" s="24">
        <v>2</v>
      </c>
      <c r="I25" s="24">
        <v>28</v>
      </c>
      <c r="J25" s="24"/>
      <c r="K25" s="30">
        <f>SUM(G25:J25)</f>
        <v>32</v>
      </c>
      <c r="L25" s="31">
        <f>K25+F25</f>
        <v>32</v>
      </c>
      <c r="M25" s="14">
        <v>0</v>
      </c>
      <c r="N25" s="14">
        <v>25</v>
      </c>
      <c r="O25" s="27">
        <f>M25+N25</f>
        <v>25</v>
      </c>
      <c r="P25" s="32">
        <f>L25-O25</f>
        <v>7</v>
      </c>
    </row>
    <row r="26" spans="1:16" ht="15.75" x14ac:dyDescent="0.25">
      <c r="A26" s="39" t="str">
        <f>"Olympique"</f>
        <v>Olympique</v>
      </c>
      <c r="B26" s="23">
        <v>27</v>
      </c>
      <c r="C26" s="23">
        <v>13</v>
      </c>
      <c r="D26" s="23">
        <v>15</v>
      </c>
      <c r="E26" s="23">
        <v>5</v>
      </c>
      <c r="F26" s="29">
        <f>SUM(B26:E26)</f>
        <v>60</v>
      </c>
      <c r="G26" s="24">
        <v>10</v>
      </c>
      <c r="H26" s="24"/>
      <c r="I26" s="24">
        <v>10</v>
      </c>
      <c r="J26" s="24">
        <v>15</v>
      </c>
      <c r="K26" s="30">
        <f>SUM(G26:J26)</f>
        <v>35</v>
      </c>
      <c r="L26" s="31">
        <f>K26+F26</f>
        <v>95</v>
      </c>
      <c r="M26" s="14">
        <v>55</v>
      </c>
      <c r="N26" s="14">
        <v>34</v>
      </c>
      <c r="O26" s="27">
        <f>M26+N26</f>
        <v>89</v>
      </c>
      <c r="P26" s="32">
        <f>L26-O26</f>
        <v>6</v>
      </c>
    </row>
    <row r="27" spans="1:16" ht="15.75" x14ac:dyDescent="0.25">
      <c r="A27" s="39" t="s">
        <v>54</v>
      </c>
      <c r="B27" s="23">
        <v>2</v>
      </c>
      <c r="C27" s="23">
        <v>5</v>
      </c>
      <c r="D27" s="23">
        <v>2</v>
      </c>
      <c r="E27" s="23">
        <v>4</v>
      </c>
      <c r="F27" s="29">
        <f>SUM(B27:E27)</f>
        <v>13</v>
      </c>
      <c r="G27" s="24"/>
      <c r="H27" s="24"/>
      <c r="I27" s="24"/>
      <c r="J27" s="24"/>
      <c r="K27" s="30">
        <f>SUM(G27:J27)</f>
        <v>0</v>
      </c>
      <c r="L27" s="31">
        <f>K27+F27</f>
        <v>13</v>
      </c>
      <c r="M27" s="14">
        <v>7</v>
      </c>
      <c r="N27" s="14">
        <v>0</v>
      </c>
      <c r="O27" s="27">
        <f>M27+N27</f>
        <v>7</v>
      </c>
      <c r="P27" s="32">
        <f>L27-O27</f>
        <v>6</v>
      </c>
    </row>
    <row r="28" spans="1:16" ht="15.75" x14ac:dyDescent="0.25">
      <c r="A28" s="39" t="s">
        <v>52</v>
      </c>
      <c r="B28" s="23">
        <v>2</v>
      </c>
      <c r="C28" s="23">
        <v>1</v>
      </c>
      <c r="D28" s="23">
        <v>5</v>
      </c>
      <c r="E28" s="23"/>
      <c r="F28" s="29">
        <f>SUM(B28:E28)</f>
        <v>8</v>
      </c>
      <c r="G28" s="24"/>
      <c r="H28" s="24"/>
      <c r="I28" s="24"/>
      <c r="J28" s="24"/>
      <c r="K28" s="30">
        <f>SUM(G28:J28)</f>
        <v>0</v>
      </c>
      <c r="L28" s="31">
        <f>K28+F28</f>
        <v>8</v>
      </c>
      <c r="M28" s="14">
        <v>2</v>
      </c>
      <c r="N28" s="14">
        <v>0</v>
      </c>
      <c r="O28" s="27">
        <f>M28+N28</f>
        <v>2</v>
      </c>
      <c r="P28" s="32">
        <f>L28-O28</f>
        <v>6</v>
      </c>
    </row>
    <row r="29" spans="1:16" ht="15.75" x14ac:dyDescent="0.25">
      <c r="A29" s="39" t="str">
        <f>"Ghishintaido"</f>
        <v>Ghishintaido</v>
      </c>
      <c r="B29" s="23">
        <v>5</v>
      </c>
      <c r="C29" s="23">
        <v>2</v>
      </c>
      <c r="D29" s="23"/>
      <c r="E29" s="23"/>
      <c r="F29" s="29">
        <f>SUM(B29:E29)</f>
        <v>7</v>
      </c>
      <c r="G29" s="24"/>
      <c r="H29" s="24"/>
      <c r="I29" s="24"/>
      <c r="J29" s="24"/>
      <c r="K29" s="30">
        <f>SUM(G29:J29)</f>
        <v>0</v>
      </c>
      <c r="L29" s="31">
        <f>K29+F29</f>
        <v>7</v>
      </c>
      <c r="M29" s="14">
        <v>2</v>
      </c>
      <c r="N29" s="14">
        <v>0</v>
      </c>
      <c r="O29" s="27">
        <f>M29+N29</f>
        <v>2</v>
      </c>
      <c r="P29" s="32">
        <f>L29-O29</f>
        <v>5</v>
      </c>
    </row>
    <row r="30" spans="1:16" ht="15.75" x14ac:dyDescent="0.25">
      <c r="A30" s="39" t="str">
        <f>"Verdun"</f>
        <v>Verdun</v>
      </c>
      <c r="B30" s="23"/>
      <c r="C30" s="23">
        <v>5</v>
      </c>
      <c r="D30" s="23"/>
      <c r="E30" s="23"/>
      <c r="F30" s="29">
        <f>SUM(B30:E30)</f>
        <v>5</v>
      </c>
      <c r="G30" s="24"/>
      <c r="H30" s="24"/>
      <c r="I30" s="24"/>
      <c r="J30" s="24"/>
      <c r="K30" s="30">
        <f>SUM(G30:J30)</f>
        <v>0</v>
      </c>
      <c r="L30" s="31">
        <f>K30+F30</f>
        <v>5</v>
      </c>
      <c r="M30" s="14">
        <v>0</v>
      </c>
      <c r="N30" s="14">
        <v>0</v>
      </c>
      <c r="O30" s="27">
        <f>M30+N30</f>
        <v>0</v>
      </c>
      <c r="P30" s="32">
        <f>L30-O30</f>
        <v>5</v>
      </c>
    </row>
    <row r="31" spans="1:16" ht="15.75" x14ac:dyDescent="0.25">
      <c r="A31" s="39" t="s">
        <v>25</v>
      </c>
      <c r="B31" s="23"/>
      <c r="C31" s="23"/>
      <c r="D31" s="23"/>
      <c r="E31" s="23">
        <v>1</v>
      </c>
      <c r="F31" s="29">
        <f>SUM(B31:E31)</f>
        <v>1</v>
      </c>
      <c r="G31" s="24">
        <v>4</v>
      </c>
      <c r="H31" s="24">
        <v>1</v>
      </c>
      <c r="I31" s="24">
        <v>4</v>
      </c>
      <c r="J31" s="24">
        <v>1</v>
      </c>
      <c r="K31" s="30">
        <f>SUM(G31:J31)</f>
        <v>10</v>
      </c>
      <c r="L31" s="31">
        <f>K31+F31</f>
        <v>11</v>
      </c>
      <c r="M31" s="14">
        <v>6</v>
      </c>
      <c r="N31" s="14">
        <v>0</v>
      </c>
      <c r="O31" s="27">
        <f>M31+N31</f>
        <v>6</v>
      </c>
      <c r="P31" s="32">
        <f>L31-O31</f>
        <v>5</v>
      </c>
    </row>
    <row r="32" spans="1:16" ht="15.75" x14ac:dyDescent="0.25">
      <c r="A32" s="39" t="s">
        <v>101</v>
      </c>
      <c r="B32" s="23">
        <v>4</v>
      </c>
      <c r="C32" s="23"/>
      <c r="D32" s="23"/>
      <c r="E32" s="23"/>
      <c r="F32" s="29">
        <f>SUM(B32:E32)</f>
        <v>4</v>
      </c>
      <c r="G32" s="24"/>
      <c r="H32" s="24"/>
      <c r="I32" s="24"/>
      <c r="J32" s="24"/>
      <c r="K32" s="30">
        <f>SUM(G32:J32)</f>
        <v>0</v>
      </c>
      <c r="L32" s="31">
        <f>K32+F32</f>
        <v>4</v>
      </c>
      <c r="M32" s="14">
        <v>0</v>
      </c>
      <c r="N32" s="14">
        <v>0</v>
      </c>
      <c r="O32" s="27">
        <f>M32+N32</f>
        <v>0</v>
      </c>
      <c r="P32" s="32">
        <f>L32-O32</f>
        <v>4</v>
      </c>
    </row>
    <row r="33" spans="1:16" ht="15.75" x14ac:dyDescent="0.25">
      <c r="A33" s="39" t="s">
        <v>105</v>
      </c>
      <c r="B33" s="23"/>
      <c r="C33" s="23"/>
      <c r="D33" s="23"/>
      <c r="E33" s="23"/>
      <c r="F33" s="29">
        <f>SUM(B33:E33)</f>
        <v>0</v>
      </c>
      <c r="G33" s="24"/>
      <c r="H33" s="24"/>
      <c r="I33" s="24">
        <v>4</v>
      </c>
      <c r="J33" s="24"/>
      <c r="K33" s="30">
        <f>SUM(G33:J33)</f>
        <v>4</v>
      </c>
      <c r="L33" s="31">
        <f>K33+F33</f>
        <v>4</v>
      </c>
      <c r="M33" s="14">
        <v>0</v>
      </c>
      <c r="N33" s="14">
        <v>0</v>
      </c>
      <c r="O33" s="27">
        <f>M33+N33</f>
        <v>0</v>
      </c>
      <c r="P33" s="32">
        <f>L33-O33</f>
        <v>4</v>
      </c>
    </row>
    <row r="34" spans="1:16" ht="15.75" x14ac:dyDescent="0.25">
      <c r="A34" s="39" t="str">
        <f>"Lévis"</f>
        <v>Lévis</v>
      </c>
      <c r="B34" s="23"/>
      <c r="C34" s="23">
        <v>4</v>
      </c>
      <c r="D34" s="23">
        <v>4</v>
      </c>
      <c r="E34" s="23">
        <v>1</v>
      </c>
      <c r="F34" s="29">
        <f>SUM(B34:E34)</f>
        <v>9</v>
      </c>
      <c r="G34" s="24"/>
      <c r="H34" s="24"/>
      <c r="I34" s="24">
        <v>2</v>
      </c>
      <c r="J34" s="24"/>
      <c r="K34" s="30">
        <f>SUM(G34:J34)</f>
        <v>2</v>
      </c>
      <c r="L34" s="31">
        <f>K34+F34</f>
        <v>11</v>
      </c>
      <c r="M34" s="14">
        <v>8</v>
      </c>
      <c r="N34" s="14">
        <v>0</v>
      </c>
      <c r="O34" s="27">
        <f>M34+N34</f>
        <v>8</v>
      </c>
      <c r="P34" s="32">
        <f>L34-O34</f>
        <v>3</v>
      </c>
    </row>
    <row r="35" spans="1:16" ht="15.75" x14ac:dyDescent="0.25">
      <c r="A35" s="39" t="s">
        <v>102</v>
      </c>
      <c r="B35" s="23">
        <v>2</v>
      </c>
      <c r="C35" s="23"/>
      <c r="D35" s="23">
        <v>1</v>
      </c>
      <c r="E35" s="23"/>
      <c r="F35" s="29">
        <f>SUM(B35:E35)</f>
        <v>3</v>
      </c>
      <c r="G35" s="24"/>
      <c r="H35" s="24"/>
      <c r="I35" s="24"/>
      <c r="J35" s="24"/>
      <c r="K35" s="30">
        <f>SUM(G35:J35)</f>
        <v>0</v>
      </c>
      <c r="L35" s="31">
        <f>K35+F35</f>
        <v>3</v>
      </c>
      <c r="M35" s="14">
        <v>0</v>
      </c>
      <c r="N35" s="14">
        <v>0</v>
      </c>
      <c r="O35" s="27">
        <f>M35+N35</f>
        <v>0</v>
      </c>
      <c r="P35" s="32">
        <f>L35-O35</f>
        <v>3</v>
      </c>
    </row>
    <row r="36" spans="1:16" ht="15.75" x14ac:dyDescent="0.25">
      <c r="A36" s="39" t="s">
        <v>103</v>
      </c>
      <c r="B36" s="23"/>
      <c r="C36" s="23"/>
      <c r="D36" s="23">
        <v>1</v>
      </c>
      <c r="E36" s="23">
        <v>2</v>
      </c>
      <c r="F36" s="29">
        <f>SUM(B36:E36)</f>
        <v>3</v>
      </c>
      <c r="G36" s="24"/>
      <c r="H36" s="24"/>
      <c r="I36" s="24"/>
      <c r="J36" s="24"/>
      <c r="K36" s="30">
        <f>SUM(G36:J36)</f>
        <v>0</v>
      </c>
      <c r="L36" s="31">
        <f>K36+F36</f>
        <v>3</v>
      </c>
      <c r="M36" s="14">
        <v>0</v>
      </c>
      <c r="N36" s="14">
        <v>0</v>
      </c>
      <c r="O36" s="27">
        <f>M36+N36</f>
        <v>0</v>
      </c>
      <c r="P36" s="32">
        <f>L36-O36</f>
        <v>3</v>
      </c>
    </row>
    <row r="37" spans="1:16" ht="15.75" x14ac:dyDescent="0.25">
      <c r="A37" s="39" t="s">
        <v>104</v>
      </c>
      <c r="B37" s="23"/>
      <c r="C37" s="23"/>
      <c r="D37" s="23">
        <v>2</v>
      </c>
      <c r="E37" s="23"/>
      <c r="F37" s="29">
        <f>SUM(B37:E37)</f>
        <v>2</v>
      </c>
      <c r="G37" s="24"/>
      <c r="H37" s="24"/>
      <c r="I37" s="24"/>
      <c r="J37" s="24"/>
      <c r="K37" s="30">
        <f>SUM(G37:J37)</f>
        <v>0</v>
      </c>
      <c r="L37" s="31">
        <f>K37+F37</f>
        <v>2</v>
      </c>
      <c r="M37" s="14">
        <v>0</v>
      </c>
      <c r="N37" s="14">
        <v>0</v>
      </c>
      <c r="O37" s="27">
        <f>M37+N37</f>
        <v>0</v>
      </c>
      <c r="P37" s="32">
        <f>L37-O37</f>
        <v>2</v>
      </c>
    </row>
    <row r="38" spans="1:16" ht="15.75" x14ac:dyDescent="0.25">
      <c r="A38" s="39" t="str">
        <f>"St. Hyacinthe"</f>
        <v>St. Hyacinthe</v>
      </c>
      <c r="B38" s="23">
        <v>6</v>
      </c>
      <c r="C38" s="23">
        <v>3</v>
      </c>
      <c r="D38" s="23">
        <v>6</v>
      </c>
      <c r="E38" s="23">
        <v>3</v>
      </c>
      <c r="F38" s="29">
        <f>SUM(B38:E38)</f>
        <v>18</v>
      </c>
      <c r="G38" s="24">
        <v>6</v>
      </c>
      <c r="H38" s="24">
        <v>2</v>
      </c>
      <c r="I38" s="24">
        <v>3</v>
      </c>
      <c r="J38" s="24">
        <v>1</v>
      </c>
      <c r="K38" s="30">
        <f>SUM(G38:J38)</f>
        <v>12</v>
      </c>
      <c r="L38" s="31">
        <f>K38+F38</f>
        <v>30</v>
      </c>
      <c r="M38" s="14">
        <v>26</v>
      </c>
      <c r="N38" s="14">
        <v>3</v>
      </c>
      <c r="O38" s="27">
        <f>M38+N38</f>
        <v>29</v>
      </c>
      <c r="P38" s="32">
        <f>L38-O38</f>
        <v>1</v>
      </c>
    </row>
    <row r="39" spans="1:16" ht="15.75" x14ac:dyDescent="0.25">
      <c r="A39" s="39" t="str">
        <f>"Judo Monde"</f>
        <v>Judo Monde</v>
      </c>
      <c r="B39" s="23">
        <v>3</v>
      </c>
      <c r="C39" s="23">
        <v>2</v>
      </c>
      <c r="D39" s="23">
        <v>3</v>
      </c>
      <c r="E39" s="23">
        <v>6</v>
      </c>
      <c r="F39" s="29">
        <f>SUM(B39:E39)</f>
        <v>14</v>
      </c>
      <c r="G39" s="24">
        <v>1</v>
      </c>
      <c r="H39" s="24">
        <v>5</v>
      </c>
      <c r="I39" s="24">
        <v>8</v>
      </c>
      <c r="J39" s="24"/>
      <c r="K39" s="30">
        <f>SUM(G39:J39)</f>
        <v>14</v>
      </c>
      <c r="L39" s="31">
        <f>K39+F39</f>
        <v>28</v>
      </c>
      <c r="M39" s="14">
        <v>19</v>
      </c>
      <c r="N39" s="14">
        <v>8</v>
      </c>
      <c r="O39" s="27">
        <f>M39+N39</f>
        <v>27</v>
      </c>
      <c r="P39" s="32">
        <f>L39-O39</f>
        <v>1</v>
      </c>
    </row>
    <row r="40" spans="1:16" ht="15.75" x14ac:dyDescent="0.25">
      <c r="A40" s="39" t="s">
        <v>58</v>
      </c>
      <c r="B40" s="23"/>
      <c r="C40" s="23"/>
      <c r="D40" s="23">
        <v>6</v>
      </c>
      <c r="E40" s="23"/>
      <c r="F40" s="29">
        <f>SUM(B40:E40)</f>
        <v>6</v>
      </c>
      <c r="G40" s="24"/>
      <c r="H40" s="24">
        <v>1</v>
      </c>
      <c r="I40" s="24"/>
      <c r="J40" s="24"/>
      <c r="K40" s="30">
        <f>SUM(G40:J40)</f>
        <v>1</v>
      </c>
      <c r="L40" s="31">
        <f>K40+F40</f>
        <v>7</v>
      </c>
      <c r="M40" s="14">
        <v>6</v>
      </c>
      <c r="N40" s="14">
        <v>0</v>
      </c>
      <c r="O40" s="27">
        <f>M40+N40</f>
        <v>6</v>
      </c>
      <c r="P40" s="32">
        <f>L40-O40</f>
        <v>1</v>
      </c>
    </row>
    <row r="41" spans="1:16" ht="15.75" x14ac:dyDescent="0.25">
      <c r="A41" s="39" t="s">
        <v>6</v>
      </c>
      <c r="B41" s="23">
        <v>11</v>
      </c>
      <c r="C41" s="23">
        <v>7</v>
      </c>
      <c r="D41" s="23">
        <v>4</v>
      </c>
      <c r="E41" s="23">
        <v>11</v>
      </c>
      <c r="F41" s="29">
        <f>SUM(B41:E41)</f>
        <v>33</v>
      </c>
      <c r="G41" s="24">
        <v>2</v>
      </c>
      <c r="H41" s="24">
        <v>1</v>
      </c>
      <c r="I41" s="24">
        <v>5</v>
      </c>
      <c r="J41" s="24">
        <v>2</v>
      </c>
      <c r="K41" s="30">
        <f>SUM(G41:J41)</f>
        <v>10</v>
      </c>
      <c r="L41" s="31">
        <f>K41+F41</f>
        <v>43</v>
      </c>
      <c r="M41" s="14">
        <v>38</v>
      </c>
      <c r="N41" s="14">
        <v>5</v>
      </c>
      <c r="O41" s="27">
        <f>M41+N41</f>
        <v>43</v>
      </c>
      <c r="P41" s="65">
        <f>L41-O41</f>
        <v>0</v>
      </c>
    </row>
    <row r="42" spans="1:16" ht="15.75" x14ac:dyDescent="0.25">
      <c r="A42" s="39" t="s">
        <v>56</v>
      </c>
      <c r="B42" s="23">
        <v>1</v>
      </c>
      <c r="C42" s="23">
        <v>4</v>
      </c>
      <c r="D42" s="23">
        <v>1</v>
      </c>
      <c r="E42" s="23">
        <v>2</v>
      </c>
      <c r="F42" s="29">
        <f>SUM(B42:E42)</f>
        <v>8</v>
      </c>
      <c r="G42" s="24">
        <v>1</v>
      </c>
      <c r="H42" s="24"/>
      <c r="I42" s="24"/>
      <c r="J42" s="24"/>
      <c r="K42" s="30">
        <f>SUM(G42:J42)</f>
        <v>1</v>
      </c>
      <c r="L42" s="31">
        <f>K42+F42</f>
        <v>9</v>
      </c>
      <c r="M42" s="14">
        <v>8</v>
      </c>
      <c r="N42" s="14">
        <v>1</v>
      </c>
      <c r="O42" s="27">
        <f>M42+N42</f>
        <v>9</v>
      </c>
      <c r="P42" s="65">
        <f>L42-O42</f>
        <v>0</v>
      </c>
    </row>
    <row r="43" spans="1:16" ht="15.75" x14ac:dyDescent="0.25">
      <c r="A43" s="39" t="s">
        <v>10</v>
      </c>
      <c r="B43" s="23"/>
      <c r="C43" s="23">
        <v>3</v>
      </c>
      <c r="D43" s="23"/>
      <c r="E43" s="23">
        <v>4</v>
      </c>
      <c r="F43" s="29">
        <f>SUM(B43:E43)</f>
        <v>7</v>
      </c>
      <c r="G43" s="24">
        <v>3</v>
      </c>
      <c r="H43" s="24"/>
      <c r="I43" s="24">
        <v>4</v>
      </c>
      <c r="J43" s="24">
        <v>3</v>
      </c>
      <c r="K43" s="30">
        <f>SUM(G43:J43)</f>
        <v>10</v>
      </c>
      <c r="L43" s="31">
        <f>K43+F43</f>
        <v>17</v>
      </c>
      <c r="M43" s="14">
        <v>8</v>
      </c>
      <c r="N43" s="14">
        <v>9</v>
      </c>
      <c r="O43" s="27">
        <f>M43+N43</f>
        <v>17</v>
      </c>
      <c r="P43" s="65">
        <f>L43-O43</f>
        <v>0</v>
      </c>
    </row>
    <row r="44" spans="1:16" ht="15.75" x14ac:dyDescent="0.25">
      <c r="A44" s="39" t="s">
        <v>31</v>
      </c>
      <c r="B44" s="23"/>
      <c r="C44" s="23"/>
      <c r="D44" s="23"/>
      <c r="E44" s="23"/>
      <c r="F44" s="29">
        <f>SUM(B44:E44)</f>
        <v>0</v>
      </c>
      <c r="G44" s="24"/>
      <c r="H44" s="24"/>
      <c r="I44" s="24"/>
      <c r="J44" s="24"/>
      <c r="K44" s="30">
        <f>SUM(G44:J44)</f>
        <v>0</v>
      </c>
      <c r="L44" s="31">
        <f>K44+F44</f>
        <v>0</v>
      </c>
      <c r="M44" s="14">
        <v>0</v>
      </c>
      <c r="N44" s="14">
        <v>0</v>
      </c>
      <c r="O44" s="27">
        <f>M44+N44</f>
        <v>0</v>
      </c>
      <c r="P44" s="65">
        <f>L44-O44</f>
        <v>0</v>
      </c>
    </row>
    <row r="45" spans="1:16" ht="15.75" x14ac:dyDescent="0.25">
      <c r="A45" s="39" t="s">
        <v>18</v>
      </c>
      <c r="B45" s="23"/>
      <c r="C45" s="23"/>
      <c r="D45" s="23"/>
      <c r="E45" s="23"/>
      <c r="F45" s="29">
        <f>SUM(B45:E45)</f>
        <v>0</v>
      </c>
      <c r="G45" s="24"/>
      <c r="H45" s="24"/>
      <c r="I45" s="24"/>
      <c r="J45" s="24"/>
      <c r="K45" s="30">
        <f>SUM(G45:J45)</f>
        <v>0</v>
      </c>
      <c r="L45" s="31">
        <f>K45+F45</f>
        <v>0</v>
      </c>
      <c r="M45" s="14">
        <v>0</v>
      </c>
      <c r="N45" s="14">
        <v>0</v>
      </c>
      <c r="O45" s="27">
        <f>M45+N45</f>
        <v>0</v>
      </c>
      <c r="P45" s="65">
        <f>L45-O45</f>
        <v>0</v>
      </c>
    </row>
    <row r="46" spans="1:16" ht="15.75" x14ac:dyDescent="0.25">
      <c r="A46" s="39" t="str">
        <f>"Kiseki"</f>
        <v>Kiseki</v>
      </c>
      <c r="B46" s="23">
        <v>24</v>
      </c>
      <c r="C46" s="23">
        <v>15</v>
      </c>
      <c r="D46" s="23">
        <v>7</v>
      </c>
      <c r="E46" s="23">
        <v>7</v>
      </c>
      <c r="F46" s="29">
        <f>SUM(B46:E46)</f>
        <v>53</v>
      </c>
      <c r="G46" s="24">
        <v>18</v>
      </c>
      <c r="H46" s="24"/>
      <c r="I46" s="24">
        <v>4</v>
      </c>
      <c r="J46" s="24">
        <v>11</v>
      </c>
      <c r="K46" s="30">
        <f>SUM(G46:J46)</f>
        <v>33</v>
      </c>
      <c r="L46" s="31">
        <f>K46+F46</f>
        <v>86</v>
      </c>
      <c r="M46" s="14">
        <v>35</v>
      </c>
      <c r="N46" s="14">
        <v>52</v>
      </c>
      <c r="O46" s="27">
        <f>M46+N46</f>
        <v>87</v>
      </c>
      <c r="P46" s="33">
        <f>L46-O46</f>
        <v>-1</v>
      </c>
    </row>
    <row r="47" spans="1:16" ht="15.75" x14ac:dyDescent="0.25">
      <c r="A47" s="39" t="str">
        <f>"Haut-Richelieu"</f>
        <v>Haut-Richelieu</v>
      </c>
      <c r="B47" s="23">
        <v>2</v>
      </c>
      <c r="C47" s="23">
        <v>16</v>
      </c>
      <c r="D47" s="23">
        <v>15</v>
      </c>
      <c r="E47" s="23">
        <v>8</v>
      </c>
      <c r="F47" s="29">
        <f>SUM(B47:E47)</f>
        <v>41</v>
      </c>
      <c r="G47" s="24">
        <v>3</v>
      </c>
      <c r="H47" s="24">
        <v>2</v>
      </c>
      <c r="I47" s="24">
        <v>1</v>
      </c>
      <c r="J47" s="24"/>
      <c r="K47" s="30">
        <f>SUM(G47:J47)</f>
        <v>6</v>
      </c>
      <c r="L47" s="31">
        <f>K47+F47</f>
        <v>47</v>
      </c>
      <c r="M47" s="14">
        <v>48</v>
      </c>
      <c r="N47" s="14">
        <v>0</v>
      </c>
      <c r="O47" s="27">
        <f>M47+N47</f>
        <v>48</v>
      </c>
      <c r="P47" s="33">
        <f>L47-O47</f>
        <v>-1</v>
      </c>
    </row>
    <row r="48" spans="1:16" ht="15.75" x14ac:dyDescent="0.25">
      <c r="A48" s="39" t="str">
        <f>"Budokan St-Laurent"</f>
        <v>Budokan St-Laurent</v>
      </c>
      <c r="B48" s="23">
        <v>6</v>
      </c>
      <c r="C48" s="23">
        <v>4</v>
      </c>
      <c r="D48" s="23">
        <v>5</v>
      </c>
      <c r="E48" s="23">
        <v>5</v>
      </c>
      <c r="F48" s="29">
        <f>SUM(B48:E48)</f>
        <v>20</v>
      </c>
      <c r="G48" s="24"/>
      <c r="H48" s="24"/>
      <c r="I48" s="24">
        <v>1</v>
      </c>
      <c r="J48" s="24"/>
      <c r="K48" s="30">
        <f>SUM(G48:J48)</f>
        <v>1</v>
      </c>
      <c r="L48" s="31">
        <f>K48+F48</f>
        <v>21</v>
      </c>
      <c r="M48" s="14">
        <v>22</v>
      </c>
      <c r="N48" s="14">
        <v>0</v>
      </c>
      <c r="O48" s="27">
        <f>M48+N48</f>
        <v>22</v>
      </c>
      <c r="P48" s="33">
        <f>L48-O48</f>
        <v>-1</v>
      </c>
    </row>
    <row r="49" spans="1:16" ht="15.75" x14ac:dyDescent="0.25">
      <c r="A49" s="39" t="s">
        <v>16</v>
      </c>
      <c r="B49" s="23">
        <v>8</v>
      </c>
      <c r="C49" s="23">
        <v>1</v>
      </c>
      <c r="D49" s="23">
        <v>4</v>
      </c>
      <c r="E49" s="23">
        <v>2</v>
      </c>
      <c r="F49" s="29">
        <f>SUM(B49:E49)</f>
        <v>15</v>
      </c>
      <c r="G49" s="24">
        <v>2</v>
      </c>
      <c r="H49" s="24"/>
      <c r="I49" s="24">
        <v>3</v>
      </c>
      <c r="J49" s="24"/>
      <c r="K49" s="30">
        <f>SUM(G49:J49)</f>
        <v>5</v>
      </c>
      <c r="L49" s="31">
        <f>K49+F49</f>
        <v>20</v>
      </c>
      <c r="M49" s="14">
        <v>13</v>
      </c>
      <c r="N49" s="14">
        <v>8</v>
      </c>
      <c r="O49" s="27">
        <f>M49+N49</f>
        <v>21</v>
      </c>
      <c r="P49" s="33">
        <f>L49-O49</f>
        <v>-1</v>
      </c>
    </row>
    <row r="50" spans="1:16" ht="15.75" x14ac:dyDescent="0.25">
      <c r="A50" s="39" t="s">
        <v>27</v>
      </c>
      <c r="B50" s="23"/>
      <c r="C50" s="23">
        <v>1</v>
      </c>
      <c r="D50" s="23">
        <v>1</v>
      </c>
      <c r="E50" s="23"/>
      <c r="F50" s="29">
        <f>SUM(B50:E50)</f>
        <v>2</v>
      </c>
      <c r="G50" s="24"/>
      <c r="H50" s="24"/>
      <c r="I50" s="24">
        <v>1</v>
      </c>
      <c r="J50" s="24"/>
      <c r="K50" s="30">
        <f>SUM(G50:J50)</f>
        <v>1</v>
      </c>
      <c r="L50" s="31">
        <f>K50+F50</f>
        <v>3</v>
      </c>
      <c r="M50" s="14">
        <v>2</v>
      </c>
      <c r="N50" s="14">
        <v>2</v>
      </c>
      <c r="O50" s="27">
        <f>M50+N50</f>
        <v>4</v>
      </c>
      <c r="P50" s="33">
        <f>L50-O50</f>
        <v>-1</v>
      </c>
    </row>
    <row r="51" spans="1:16" ht="15.75" x14ac:dyDescent="0.25">
      <c r="A51" s="39" t="s">
        <v>19</v>
      </c>
      <c r="B51" s="23"/>
      <c r="C51" s="23"/>
      <c r="D51" s="23"/>
      <c r="E51" s="23"/>
      <c r="F51" s="29">
        <f>SUM(B51:E51)</f>
        <v>0</v>
      </c>
      <c r="G51" s="24"/>
      <c r="H51" s="24">
        <v>1</v>
      </c>
      <c r="I51" s="24">
        <v>1</v>
      </c>
      <c r="J51" s="24"/>
      <c r="K51" s="30">
        <f>SUM(G51:J51)</f>
        <v>2</v>
      </c>
      <c r="L51" s="31">
        <f>K51+F51</f>
        <v>2</v>
      </c>
      <c r="M51" s="14">
        <v>0</v>
      </c>
      <c r="N51" s="14">
        <v>3</v>
      </c>
      <c r="O51" s="27">
        <f>M51+N51</f>
        <v>3</v>
      </c>
      <c r="P51" s="33">
        <f>L51-O51</f>
        <v>-1</v>
      </c>
    </row>
    <row r="52" spans="1:16" ht="15.75" x14ac:dyDescent="0.25">
      <c r="A52" s="39" t="s">
        <v>7</v>
      </c>
      <c r="B52" s="23">
        <v>2</v>
      </c>
      <c r="C52" s="23">
        <v>12</v>
      </c>
      <c r="D52" s="23"/>
      <c r="E52" s="23">
        <v>2</v>
      </c>
      <c r="F52" s="29">
        <f>SUM(B52:E52)</f>
        <v>16</v>
      </c>
      <c r="G52" s="24"/>
      <c r="H52" s="24"/>
      <c r="I52" s="24"/>
      <c r="J52" s="24"/>
      <c r="K52" s="30">
        <f>SUM(G52:J52)</f>
        <v>0</v>
      </c>
      <c r="L52" s="31">
        <f>K52+F52</f>
        <v>16</v>
      </c>
      <c r="M52" s="14">
        <v>14</v>
      </c>
      <c r="N52" s="14">
        <v>4</v>
      </c>
      <c r="O52" s="27">
        <f>M52+N52</f>
        <v>18</v>
      </c>
      <c r="P52" s="33">
        <f>L52-O52</f>
        <v>-2</v>
      </c>
    </row>
    <row r="53" spans="1:16" ht="15.75" x14ac:dyDescent="0.25">
      <c r="A53" s="39" t="s">
        <v>62</v>
      </c>
      <c r="B53" s="23">
        <v>4</v>
      </c>
      <c r="C53" s="23">
        <v>1</v>
      </c>
      <c r="D53" s="23">
        <v>2</v>
      </c>
      <c r="E53" s="23">
        <v>4</v>
      </c>
      <c r="F53" s="29">
        <f>SUM(B53:E53)</f>
        <v>11</v>
      </c>
      <c r="G53" s="24">
        <v>2</v>
      </c>
      <c r="H53" s="24"/>
      <c r="I53" s="24">
        <v>3</v>
      </c>
      <c r="J53" s="24"/>
      <c r="K53" s="30">
        <f>SUM(G53:J53)</f>
        <v>5</v>
      </c>
      <c r="L53" s="31">
        <f>K53+F53</f>
        <v>16</v>
      </c>
      <c r="M53" s="14">
        <v>15</v>
      </c>
      <c r="N53" s="14">
        <v>3</v>
      </c>
      <c r="O53" s="27">
        <f>M53+N53</f>
        <v>18</v>
      </c>
      <c r="P53" s="33">
        <f>L53-O53</f>
        <v>-2</v>
      </c>
    </row>
    <row r="54" spans="1:16" ht="15.75" x14ac:dyDescent="0.25">
      <c r="A54" s="39" t="str">
        <f>"Port-Cartier"</f>
        <v>Port-Cartier</v>
      </c>
      <c r="B54" s="23"/>
      <c r="C54" s="23"/>
      <c r="D54" s="23"/>
      <c r="E54" s="23">
        <v>1</v>
      </c>
      <c r="F54" s="29">
        <f>SUM(B54:E54)</f>
        <v>1</v>
      </c>
      <c r="G54" s="24">
        <v>1</v>
      </c>
      <c r="H54" s="24"/>
      <c r="I54" s="24"/>
      <c r="J54" s="24"/>
      <c r="K54" s="30">
        <f>SUM(G54:J54)</f>
        <v>1</v>
      </c>
      <c r="L54" s="31">
        <f>K54+F54</f>
        <v>2</v>
      </c>
      <c r="M54" s="14">
        <v>0</v>
      </c>
      <c r="N54" s="14">
        <v>4</v>
      </c>
      <c r="O54" s="27">
        <f>M54+N54</f>
        <v>4</v>
      </c>
      <c r="P54" s="33">
        <f>L54-O54</f>
        <v>-2</v>
      </c>
    </row>
    <row r="55" spans="1:16" ht="15.75" x14ac:dyDescent="0.25">
      <c r="A55" s="39" t="s">
        <v>63</v>
      </c>
      <c r="B55" s="23"/>
      <c r="C55" s="23"/>
      <c r="D55" s="23"/>
      <c r="E55" s="23"/>
      <c r="F55" s="29">
        <f>SUM(B55:E55)</f>
        <v>0</v>
      </c>
      <c r="G55" s="24"/>
      <c r="H55" s="24"/>
      <c r="I55" s="24"/>
      <c r="J55" s="24"/>
      <c r="K55" s="30">
        <f>SUM(G55:J55)</f>
        <v>0</v>
      </c>
      <c r="L55" s="31">
        <f>K55+F55</f>
        <v>0</v>
      </c>
      <c r="M55" s="14">
        <v>0</v>
      </c>
      <c r="N55" s="14">
        <v>2</v>
      </c>
      <c r="O55" s="27">
        <f>M55+N55</f>
        <v>2</v>
      </c>
      <c r="P55" s="33">
        <f>L55-O55</f>
        <v>-2</v>
      </c>
    </row>
    <row r="56" spans="1:16" ht="15.75" x14ac:dyDescent="0.25">
      <c r="A56" s="39" t="s">
        <v>55</v>
      </c>
      <c r="B56" s="23"/>
      <c r="C56" s="23"/>
      <c r="D56" s="23"/>
      <c r="E56" s="23"/>
      <c r="F56" s="29">
        <f>SUM(B56:E56)</f>
        <v>0</v>
      </c>
      <c r="G56" s="24"/>
      <c r="H56" s="24"/>
      <c r="I56" s="24"/>
      <c r="J56" s="24"/>
      <c r="K56" s="30">
        <f>SUM(G56:J56)</f>
        <v>0</v>
      </c>
      <c r="L56" s="31">
        <f>K56+F56</f>
        <v>0</v>
      </c>
      <c r="M56" s="14">
        <v>2</v>
      </c>
      <c r="N56" s="14">
        <v>0</v>
      </c>
      <c r="O56" s="27">
        <f>M56+N56</f>
        <v>2</v>
      </c>
      <c r="P56" s="33">
        <f>L56-O56</f>
        <v>-2</v>
      </c>
    </row>
    <row r="57" spans="1:16" ht="15.75" x14ac:dyDescent="0.25">
      <c r="A57" s="39" t="s">
        <v>59</v>
      </c>
      <c r="B57" s="23"/>
      <c r="C57" s="23"/>
      <c r="D57" s="23"/>
      <c r="E57" s="23"/>
      <c r="F57" s="29">
        <f>SUM(B57:E57)</f>
        <v>0</v>
      </c>
      <c r="G57" s="24"/>
      <c r="H57" s="24"/>
      <c r="I57" s="24"/>
      <c r="J57" s="24"/>
      <c r="K57" s="30">
        <f>SUM(G57:J57)</f>
        <v>0</v>
      </c>
      <c r="L57" s="31">
        <f>K57+F57</f>
        <v>0</v>
      </c>
      <c r="M57" s="14">
        <v>0</v>
      </c>
      <c r="N57" s="14">
        <v>2</v>
      </c>
      <c r="O57" s="27">
        <f>M57+N57</f>
        <v>2</v>
      </c>
      <c r="P57" s="33">
        <f>L57-O57</f>
        <v>-2</v>
      </c>
    </row>
    <row r="58" spans="1:16" ht="15.75" x14ac:dyDescent="0.25">
      <c r="A58" s="39" t="s">
        <v>60</v>
      </c>
      <c r="B58" s="23"/>
      <c r="C58" s="23"/>
      <c r="D58" s="23"/>
      <c r="E58" s="23"/>
      <c r="F58" s="29">
        <f>SUM(B58:E58)</f>
        <v>0</v>
      </c>
      <c r="G58" s="24"/>
      <c r="H58" s="24"/>
      <c r="I58" s="24"/>
      <c r="J58" s="24"/>
      <c r="K58" s="30">
        <f>SUM(G58:J58)</f>
        <v>0</v>
      </c>
      <c r="L58" s="31">
        <f>K58+F58</f>
        <v>0</v>
      </c>
      <c r="M58" s="14">
        <v>2</v>
      </c>
      <c r="N58" s="14">
        <v>0</v>
      </c>
      <c r="O58" s="27">
        <f>M58+N58</f>
        <v>2</v>
      </c>
      <c r="P58" s="33">
        <f>L58-O58</f>
        <v>-2</v>
      </c>
    </row>
    <row r="59" spans="1:16" ht="15.75" x14ac:dyDescent="0.25">
      <c r="A59" s="39" t="s">
        <v>15</v>
      </c>
      <c r="B59" s="23"/>
      <c r="C59" s="23">
        <v>12</v>
      </c>
      <c r="D59" s="23">
        <v>9</v>
      </c>
      <c r="E59" s="23"/>
      <c r="F59" s="29">
        <f>SUM(B59:E59)</f>
        <v>21</v>
      </c>
      <c r="G59" s="24"/>
      <c r="H59" s="24"/>
      <c r="I59" s="24"/>
      <c r="J59" s="24"/>
      <c r="K59" s="30">
        <f>SUM(G59:J59)</f>
        <v>0</v>
      </c>
      <c r="L59" s="31">
        <f>K59+F59</f>
        <v>21</v>
      </c>
      <c r="M59" s="14">
        <v>22</v>
      </c>
      <c r="N59" s="14">
        <v>2</v>
      </c>
      <c r="O59" s="27">
        <f>M59+N59</f>
        <v>24</v>
      </c>
      <c r="P59" s="33">
        <f>L59-O59</f>
        <v>-3</v>
      </c>
    </row>
    <row r="60" spans="1:16" ht="15.75" x14ac:dyDescent="0.25">
      <c r="A60" s="39" t="s">
        <v>17</v>
      </c>
      <c r="B60" s="23">
        <v>7</v>
      </c>
      <c r="C60" s="23">
        <v>14</v>
      </c>
      <c r="D60" s="23">
        <v>15</v>
      </c>
      <c r="E60" s="23">
        <v>34</v>
      </c>
      <c r="F60" s="29">
        <f>SUM(B60:E60)</f>
        <v>70</v>
      </c>
      <c r="G60" s="24">
        <v>23</v>
      </c>
      <c r="H60" s="24"/>
      <c r="I60" s="24"/>
      <c r="J60" s="24"/>
      <c r="K60" s="30">
        <f>SUM(G60:J60)</f>
        <v>23</v>
      </c>
      <c r="L60" s="31">
        <f>K60+F60</f>
        <v>93</v>
      </c>
      <c r="M60" s="14">
        <v>85</v>
      </c>
      <c r="N60" s="14">
        <v>12</v>
      </c>
      <c r="O60" s="27">
        <f>M60+N60</f>
        <v>97</v>
      </c>
      <c r="P60" s="33">
        <f>L60-O60</f>
        <v>-4</v>
      </c>
    </row>
    <row r="61" spans="1:16" ht="15.75" x14ac:dyDescent="0.25">
      <c r="A61" s="39" t="s">
        <v>22</v>
      </c>
      <c r="B61" s="23"/>
      <c r="C61" s="23">
        <v>5</v>
      </c>
      <c r="D61" s="23">
        <v>14</v>
      </c>
      <c r="E61" s="23">
        <v>3</v>
      </c>
      <c r="F61" s="29">
        <f>SUM(B61:E61)</f>
        <v>22</v>
      </c>
      <c r="G61" s="24">
        <v>4</v>
      </c>
      <c r="H61" s="24">
        <v>4</v>
      </c>
      <c r="I61" s="24">
        <v>4</v>
      </c>
      <c r="J61" s="24"/>
      <c r="K61" s="30">
        <f>SUM(G61:J61)</f>
        <v>12</v>
      </c>
      <c r="L61" s="31">
        <f>K61+F61</f>
        <v>34</v>
      </c>
      <c r="M61" s="14">
        <v>27</v>
      </c>
      <c r="N61" s="14">
        <v>11</v>
      </c>
      <c r="O61" s="27">
        <f>M61+N61</f>
        <v>38</v>
      </c>
      <c r="P61" s="33">
        <f>L61-O61</f>
        <v>-4</v>
      </c>
    </row>
    <row r="62" spans="1:16" ht="15.75" x14ac:dyDescent="0.25">
      <c r="A62" s="39" t="s">
        <v>28</v>
      </c>
      <c r="B62" s="23"/>
      <c r="C62" s="23">
        <v>1</v>
      </c>
      <c r="D62" s="23"/>
      <c r="E62" s="23"/>
      <c r="F62" s="29">
        <f>SUM(B62:E62)</f>
        <v>1</v>
      </c>
      <c r="G62" s="24"/>
      <c r="H62" s="24"/>
      <c r="I62" s="24"/>
      <c r="J62" s="24"/>
      <c r="K62" s="30">
        <f>SUM(G62:J62)</f>
        <v>0</v>
      </c>
      <c r="L62" s="31">
        <f>K62+F62</f>
        <v>1</v>
      </c>
      <c r="M62" s="14">
        <v>4</v>
      </c>
      <c r="N62" s="14">
        <v>1</v>
      </c>
      <c r="O62" s="27">
        <f>M62+N62</f>
        <v>5</v>
      </c>
      <c r="P62" s="33">
        <f>L62-O62</f>
        <v>-4</v>
      </c>
    </row>
    <row r="63" spans="1:16" ht="15.75" x14ac:dyDescent="0.25">
      <c r="A63" s="39" t="s">
        <v>51</v>
      </c>
      <c r="B63" s="23"/>
      <c r="C63" s="23">
        <v>4</v>
      </c>
      <c r="D63" s="23"/>
      <c r="E63" s="23">
        <v>1</v>
      </c>
      <c r="F63" s="29">
        <f>SUM(B63:E63)</f>
        <v>5</v>
      </c>
      <c r="G63" s="24"/>
      <c r="H63" s="24"/>
      <c r="I63" s="24"/>
      <c r="J63" s="24"/>
      <c r="K63" s="30">
        <f>SUM(G63:J63)</f>
        <v>0</v>
      </c>
      <c r="L63" s="31">
        <f>K63+F63</f>
        <v>5</v>
      </c>
      <c r="M63" s="14">
        <v>10</v>
      </c>
      <c r="N63" s="14">
        <v>0</v>
      </c>
      <c r="O63" s="27">
        <f>M63+N63</f>
        <v>10</v>
      </c>
      <c r="P63" s="33">
        <f>L63-O63</f>
        <v>-5</v>
      </c>
    </row>
    <row r="64" spans="1:16" ht="15.75" x14ac:dyDescent="0.25">
      <c r="A64" s="39" t="str">
        <f>"Fermont"</f>
        <v>Fermont</v>
      </c>
      <c r="B64" s="23"/>
      <c r="C64" s="23"/>
      <c r="D64" s="23">
        <v>1</v>
      </c>
      <c r="E64" s="23">
        <v>1</v>
      </c>
      <c r="F64" s="29">
        <f>SUM(B64:E64)</f>
        <v>2</v>
      </c>
      <c r="G64" s="24">
        <v>1</v>
      </c>
      <c r="H64" s="24">
        <v>1</v>
      </c>
      <c r="I64" s="24"/>
      <c r="J64" s="24">
        <v>4</v>
      </c>
      <c r="K64" s="30">
        <f>SUM(G64:J64)</f>
        <v>6</v>
      </c>
      <c r="L64" s="31">
        <f>K64+F64</f>
        <v>8</v>
      </c>
      <c r="M64" s="14">
        <v>5</v>
      </c>
      <c r="N64" s="14">
        <v>8</v>
      </c>
      <c r="O64" s="27">
        <f>M64+N64</f>
        <v>13</v>
      </c>
      <c r="P64" s="33">
        <f>L64-O64</f>
        <v>-5</v>
      </c>
    </row>
    <row r="65" spans="1:16" ht="15.75" x14ac:dyDescent="0.25">
      <c r="A65" s="39" t="s">
        <v>61</v>
      </c>
      <c r="B65" s="23"/>
      <c r="C65" s="23"/>
      <c r="D65" s="23"/>
      <c r="E65" s="23"/>
      <c r="F65" s="29">
        <f>SUM(B65:E65)</f>
        <v>0</v>
      </c>
      <c r="G65" s="24"/>
      <c r="H65" s="24"/>
      <c r="I65" s="24"/>
      <c r="J65" s="24"/>
      <c r="K65" s="30">
        <f>SUM(G65:J65)</f>
        <v>0</v>
      </c>
      <c r="L65" s="31">
        <f>K65+F65</f>
        <v>0</v>
      </c>
      <c r="M65" s="14">
        <v>0</v>
      </c>
      <c r="N65" s="14">
        <v>5</v>
      </c>
      <c r="O65" s="27">
        <f>M65+N65</f>
        <v>5</v>
      </c>
      <c r="P65" s="33">
        <f>L65-O65</f>
        <v>-5</v>
      </c>
    </row>
    <row r="66" spans="1:16" ht="15.75" x14ac:dyDescent="0.25">
      <c r="A66" s="39" t="str">
        <f>"St. Hubert"</f>
        <v>St. Hubert</v>
      </c>
      <c r="B66" s="23">
        <v>4</v>
      </c>
      <c r="C66" s="23">
        <v>3</v>
      </c>
      <c r="D66" s="23">
        <v>3</v>
      </c>
      <c r="E66" s="23">
        <v>2</v>
      </c>
      <c r="F66" s="29">
        <f>SUM(B66:E66)</f>
        <v>12</v>
      </c>
      <c r="G66" s="24"/>
      <c r="H66" s="24"/>
      <c r="I66" s="24">
        <v>4</v>
      </c>
      <c r="J66" s="24"/>
      <c r="K66" s="30">
        <f>SUM(G66:J66)</f>
        <v>4</v>
      </c>
      <c r="L66" s="31">
        <f>K66+F66</f>
        <v>16</v>
      </c>
      <c r="M66" s="14">
        <v>15</v>
      </c>
      <c r="N66" s="14">
        <v>7</v>
      </c>
      <c r="O66" s="27">
        <f>M66+N66</f>
        <v>22</v>
      </c>
      <c r="P66" s="33">
        <f>L66-O66</f>
        <v>-6</v>
      </c>
    </row>
    <row r="67" spans="1:16" ht="15.75" x14ac:dyDescent="0.25">
      <c r="A67" s="39" t="s">
        <v>50</v>
      </c>
      <c r="B67" s="23"/>
      <c r="C67" s="23">
        <v>10</v>
      </c>
      <c r="D67" s="23">
        <v>1</v>
      </c>
      <c r="E67" s="23">
        <v>1</v>
      </c>
      <c r="F67" s="29">
        <f>SUM(B67:E67)</f>
        <v>12</v>
      </c>
      <c r="G67" s="24">
        <v>4</v>
      </c>
      <c r="H67" s="24">
        <v>2</v>
      </c>
      <c r="I67" s="24">
        <v>8</v>
      </c>
      <c r="J67" s="24">
        <v>1</v>
      </c>
      <c r="K67" s="30">
        <f>SUM(G67:J67)</f>
        <v>15</v>
      </c>
      <c r="L67" s="31">
        <f>K67+F67</f>
        <v>27</v>
      </c>
      <c r="M67" s="14">
        <v>22</v>
      </c>
      <c r="N67" s="14">
        <v>11</v>
      </c>
      <c r="O67" s="27">
        <f>M67+N67</f>
        <v>33</v>
      </c>
      <c r="P67" s="33">
        <f>L67-O67</f>
        <v>-6</v>
      </c>
    </row>
    <row r="68" spans="1:16" ht="15.75" x14ac:dyDescent="0.25">
      <c r="A68" s="39" t="s">
        <v>1</v>
      </c>
      <c r="B68" s="23">
        <v>6</v>
      </c>
      <c r="C68" s="23">
        <v>1</v>
      </c>
      <c r="D68" s="23">
        <v>3</v>
      </c>
      <c r="E68" s="23"/>
      <c r="F68" s="29">
        <f>SUM(B68:E68)</f>
        <v>10</v>
      </c>
      <c r="G68" s="24"/>
      <c r="H68" s="24"/>
      <c r="I68" s="24">
        <v>2</v>
      </c>
      <c r="J68" s="24"/>
      <c r="K68" s="30">
        <f>SUM(G68:J68)</f>
        <v>2</v>
      </c>
      <c r="L68" s="31">
        <f>K68+F68</f>
        <v>12</v>
      </c>
      <c r="M68" s="14">
        <v>17</v>
      </c>
      <c r="N68" s="14">
        <v>1</v>
      </c>
      <c r="O68" s="27">
        <f>M68+N68</f>
        <v>18</v>
      </c>
      <c r="P68" s="33">
        <f>L68-O68</f>
        <v>-6</v>
      </c>
    </row>
    <row r="69" spans="1:16" ht="15.75" x14ac:dyDescent="0.25">
      <c r="A69" s="39" t="str">
        <f>"Shawinigan"</f>
        <v>Shawinigan</v>
      </c>
      <c r="B69" s="23"/>
      <c r="C69" s="23"/>
      <c r="D69" s="23"/>
      <c r="E69" s="23"/>
      <c r="F69" s="29">
        <f>SUM(B69:E69)</f>
        <v>0</v>
      </c>
      <c r="G69" s="24"/>
      <c r="H69" s="24"/>
      <c r="I69" s="24"/>
      <c r="J69" s="24"/>
      <c r="K69" s="30">
        <f>SUM(G69:J69)</f>
        <v>0</v>
      </c>
      <c r="L69" s="31">
        <f>K69+F69</f>
        <v>0</v>
      </c>
      <c r="M69" s="14">
        <v>6</v>
      </c>
      <c r="N69" s="14">
        <v>0</v>
      </c>
      <c r="O69" s="27">
        <f>M69+N69</f>
        <v>6</v>
      </c>
      <c r="P69" s="33">
        <f>L69-O69</f>
        <v>-6</v>
      </c>
    </row>
    <row r="70" spans="1:16" ht="15.75" x14ac:dyDescent="0.25">
      <c r="A70" s="39" t="str">
        <f>"Baie-Comeau"</f>
        <v>Baie-Comeau</v>
      </c>
      <c r="B70" s="23">
        <v>2</v>
      </c>
      <c r="C70" s="23">
        <v>13</v>
      </c>
      <c r="D70" s="23">
        <v>2</v>
      </c>
      <c r="E70" s="23">
        <v>10</v>
      </c>
      <c r="F70" s="29">
        <f>SUM(B70:E70)</f>
        <v>27</v>
      </c>
      <c r="G70" s="24">
        <v>3</v>
      </c>
      <c r="H70" s="24">
        <v>2</v>
      </c>
      <c r="I70" s="24">
        <v>6</v>
      </c>
      <c r="J70" s="24">
        <v>6</v>
      </c>
      <c r="K70" s="30">
        <f>SUM(G70:J70)</f>
        <v>17</v>
      </c>
      <c r="L70" s="31">
        <f>K70+F70</f>
        <v>44</v>
      </c>
      <c r="M70" s="14">
        <v>38</v>
      </c>
      <c r="N70" s="14">
        <v>13</v>
      </c>
      <c r="O70" s="27">
        <f>M70+N70</f>
        <v>51</v>
      </c>
      <c r="P70" s="33">
        <f>L70-O70</f>
        <v>-7</v>
      </c>
    </row>
    <row r="71" spans="1:16" ht="15.75" x14ac:dyDescent="0.25">
      <c r="A71" s="39" t="s">
        <v>30</v>
      </c>
      <c r="B71" s="23"/>
      <c r="C71" s="23"/>
      <c r="D71" s="23">
        <v>1</v>
      </c>
      <c r="E71" s="23"/>
      <c r="F71" s="29">
        <f>SUM(B71:E71)</f>
        <v>1</v>
      </c>
      <c r="G71" s="24">
        <v>2</v>
      </c>
      <c r="H71" s="24">
        <v>3</v>
      </c>
      <c r="I71" s="24"/>
      <c r="J71" s="24"/>
      <c r="K71" s="30">
        <f>SUM(G71:J71)</f>
        <v>5</v>
      </c>
      <c r="L71" s="31">
        <f>K71+F71</f>
        <v>6</v>
      </c>
      <c r="M71" s="14">
        <v>11</v>
      </c>
      <c r="N71" s="14">
        <v>2</v>
      </c>
      <c r="O71" s="27">
        <f>M71+N71</f>
        <v>13</v>
      </c>
      <c r="P71" s="33">
        <f>L71-O71</f>
        <v>-7</v>
      </c>
    </row>
    <row r="72" spans="1:16" ht="15.75" x14ac:dyDescent="0.25">
      <c r="A72" s="39" t="str">
        <f>"Kime-Waza/Do-Raku"</f>
        <v>Kime-Waza/Do-Raku</v>
      </c>
      <c r="B72" s="23"/>
      <c r="C72" s="23"/>
      <c r="D72" s="23">
        <v>1</v>
      </c>
      <c r="E72" s="23"/>
      <c r="F72" s="29">
        <f>SUM(B72:E72)</f>
        <v>1</v>
      </c>
      <c r="G72" s="24">
        <v>1</v>
      </c>
      <c r="H72" s="24"/>
      <c r="I72" s="24"/>
      <c r="J72" s="24"/>
      <c r="K72" s="30">
        <f>SUM(G72:J72)</f>
        <v>1</v>
      </c>
      <c r="L72" s="31">
        <f>K72+F72</f>
        <v>2</v>
      </c>
      <c r="M72" s="14">
        <v>9</v>
      </c>
      <c r="N72" s="14">
        <v>0</v>
      </c>
      <c r="O72" s="27">
        <f>M72+N72</f>
        <v>9</v>
      </c>
      <c r="P72" s="33">
        <f>L72-O72</f>
        <v>-7</v>
      </c>
    </row>
    <row r="73" spans="1:16" ht="15.75" x14ac:dyDescent="0.25">
      <c r="A73" s="39" t="s">
        <v>14</v>
      </c>
      <c r="B73" s="23"/>
      <c r="C73" s="23"/>
      <c r="D73" s="23">
        <v>3</v>
      </c>
      <c r="E73" s="23"/>
      <c r="F73" s="29">
        <f>SUM(B73:E73)</f>
        <v>3</v>
      </c>
      <c r="G73" s="24">
        <v>1</v>
      </c>
      <c r="H73" s="24"/>
      <c r="I73" s="24">
        <v>4</v>
      </c>
      <c r="J73" s="24"/>
      <c r="K73" s="30">
        <f>SUM(G73:J73)</f>
        <v>5</v>
      </c>
      <c r="L73" s="31">
        <f>K73+F73</f>
        <v>8</v>
      </c>
      <c r="M73" s="14">
        <v>2</v>
      </c>
      <c r="N73" s="14">
        <v>14</v>
      </c>
      <c r="O73" s="27">
        <f>M73+N73</f>
        <v>16</v>
      </c>
      <c r="P73" s="33">
        <f>L73-O73</f>
        <v>-8</v>
      </c>
    </row>
    <row r="74" spans="1:16" ht="15.75" x14ac:dyDescent="0.25">
      <c r="A74" s="39" t="s">
        <v>3</v>
      </c>
      <c r="B74" s="23">
        <v>11</v>
      </c>
      <c r="C74" s="23">
        <v>21</v>
      </c>
      <c r="D74" s="23">
        <v>28</v>
      </c>
      <c r="E74" s="23">
        <v>10</v>
      </c>
      <c r="F74" s="29">
        <f>SUM(B74:E74)</f>
        <v>70</v>
      </c>
      <c r="G74" s="24">
        <v>19</v>
      </c>
      <c r="H74" s="24">
        <v>1</v>
      </c>
      <c r="I74" s="24"/>
      <c r="J74" s="24"/>
      <c r="K74" s="30">
        <f>SUM(G74:J74)</f>
        <v>20</v>
      </c>
      <c r="L74" s="31">
        <f>K74+F74</f>
        <v>90</v>
      </c>
      <c r="M74" s="14">
        <v>78</v>
      </c>
      <c r="N74" s="14">
        <v>21</v>
      </c>
      <c r="O74" s="27">
        <f>M74+N74</f>
        <v>99</v>
      </c>
      <c r="P74" s="33">
        <f>L74-O74</f>
        <v>-9</v>
      </c>
    </row>
    <row r="75" spans="1:16" ht="15.75" x14ac:dyDescent="0.25">
      <c r="A75" s="39" t="str">
        <f>"St. Léonard"</f>
        <v>St. Léonard</v>
      </c>
      <c r="B75" s="23">
        <v>15</v>
      </c>
      <c r="C75" s="23">
        <v>3</v>
      </c>
      <c r="D75" s="23">
        <v>2</v>
      </c>
      <c r="E75" s="23">
        <v>9</v>
      </c>
      <c r="F75" s="29">
        <f>SUM(B75:E75)</f>
        <v>29</v>
      </c>
      <c r="G75" s="24">
        <v>10</v>
      </c>
      <c r="H75" s="24"/>
      <c r="I75" s="24"/>
      <c r="J75" s="24"/>
      <c r="K75" s="30">
        <f>SUM(G75:J75)</f>
        <v>10</v>
      </c>
      <c r="L75" s="31">
        <f>K75+F75</f>
        <v>39</v>
      </c>
      <c r="M75" s="14">
        <v>31</v>
      </c>
      <c r="N75" s="14">
        <v>17</v>
      </c>
      <c r="O75" s="27">
        <f>M75+N75</f>
        <v>48</v>
      </c>
      <c r="P75" s="33">
        <f>L75-O75</f>
        <v>-9</v>
      </c>
    </row>
    <row r="76" spans="1:16" ht="15.75" x14ac:dyDescent="0.25">
      <c r="A76" s="39" t="s">
        <v>57</v>
      </c>
      <c r="B76" s="23"/>
      <c r="C76" s="23">
        <v>2</v>
      </c>
      <c r="D76" s="23"/>
      <c r="E76" s="23"/>
      <c r="F76" s="29">
        <f>SUM(B76:E76)</f>
        <v>2</v>
      </c>
      <c r="G76" s="24">
        <v>3</v>
      </c>
      <c r="H76" s="24"/>
      <c r="I76" s="24">
        <v>1</v>
      </c>
      <c r="J76" s="24"/>
      <c r="K76" s="30">
        <f>SUM(G76:J76)</f>
        <v>4</v>
      </c>
      <c r="L76" s="31">
        <f>K76+F76</f>
        <v>6</v>
      </c>
      <c r="M76" s="14">
        <v>4</v>
      </c>
      <c r="N76" s="14">
        <v>11</v>
      </c>
      <c r="O76" s="27">
        <f>M76+N76</f>
        <v>15</v>
      </c>
      <c r="P76" s="33">
        <f>L76-O76</f>
        <v>-9</v>
      </c>
    </row>
    <row r="77" spans="1:16" ht="15.75" x14ac:dyDescent="0.25">
      <c r="A77" s="39" t="s">
        <v>8</v>
      </c>
      <c r="B77" s="23"/>
      <c r="C77" s="23"/>
      <c r="D77" s="23"/>
      <c r="E77" s="23"/>
      <c r="F77" s="29">
        <f>SUM(B77:E77)</f>
        <v>0</v>
      </c>
      <c r="G77" s="24"/>
      <c r="H77" s="24"/>
      <c r="I77" s="24"/>
      <c r="J77" s="24"/>
      <c r="K77" s="30">
        <f>SUM(G77:J77)</f>
        <v>0</v>
      </c>
      <c r="L77" s="31">
        <f>K77+F77</f>
        <v>0</v>
      </c>
      <c r="M77" s="14">
        <v>8</v>
      </c>
      <c r="N77" s="14">
        <v>1</v>
      </c>
      <c r="O77" s="27">
        <f>M77+N77</f>
        <v>9</v>
      </c>
      <c r="P77" s="33">
        <f>L77-O77</f>
        <v>-9</v>
      </c>
    </row>
    <row r="78" spans="1:16" ht="15.75" x14ac:dyDescent="0.25">
      <c r="A78" s="39" t="s">
        <v>40</v>
      </c>
      <c r="B78" s="23"/>
      <c r="C78" s="23"/>
      <c r="D78" s="23"/>
      <c r="E78" s="23"/>
      <c r="F78" s="29">
        <f>SUM(B78:E78)</f>
        <v>0</v>
      </c>
      <c r="G78" s="24"/>
      <c r="H78" s="24"/>
      <c r="I78" s="24"/>
      <c r="J78" s="24"/>
      <c r="K78" s="30">
        <f>SUM(G78:J78)</f>
        <v>0</v>
      </c>
      <c r="L78" s="31">
        <f>K78+F78</f>
        <v>0</v>
      </c>
      <c r="M78" s="14">
        <v>9</v>
      </c>
      <c r="N78" s="14">
        <v>0</v>
      </c>
      <c r="O78" s="27">
        <f>M78+N78</f>
        <v>9</v>
      </c>
      <c r="P78" s="33">
        <f>L78-O78</f>
        <v>-9</v>
      </c>
    </row>
    <row r="79" spans="1:16" ht="15.75" x14ac:dyDescent="0.25">
      <c r="A79" s="39" t="str">
        <f>"Beauport"</f>
        <v>Beauport</v>
      </c>
      <c r="B79" s="23">
        <v>6</v>
      </c>
      <c r="C79" s="23">
        <v>6</v>
      </c>
      <c r="D79" s="23">
        <v>14</v>
      </c>
      <c r="E79" s="23">
        <v>5</v>
      </c>
      <c r="F79" s="29">
        <f>SUM(B79:E79)</f>
        <v>31</v>
      </c>
      <c r="G79" s="24">
        <v>11</v>
      </c>
      <c r="H79" s="24">
        <v>2</v>
      </c>
      <c r="I79" s="24">
        <v>1</v>
      </c>
      <c r="J79" s="24">
        <v>1</v>
      </c>
      <c r="K79" s="30">
        <f>SUM(G79:J79)</f>
        <v>15</v>
      </c>
      <c r="L79" s="31">
        <f>K79+F79</f>
        <v>46</v>
      </c>
      <c r="M79" s="14">
        <v>44</v>
      </c>
      <c r="N79" s="14">
        <v>12</v>
      </c>
      <c r="O79" s="27">
        <f>M79+N79</f>
        <v>56</v>
      </c>
      <c r="P79" s="33">
        <f>L79-O79</f>
        <v>-10</v>
      </c>
    </row>
    <row r="80" spans="1:16" ht="15.75" x14ac:dyDescent="0.25">
      <c r="A80" s="39" t="str">
        <f>"St. Paul-l'Ermite"</f>
        <v>St. Paul-l'Ermite</v>
      </c>
      <c r="B80" s="23">
        <v>2</v>
      </c>
      <c r="C80" s="23">
        <v>4</v>
      </c>
      <c r="D80" s="23">
        <v>7</v>
      </c>
      <c r="E80" s="23"/>
      <c r="F80" s="29">
        <f>SUM(B80:E80)</f>
        <v>13</v>
      </c>
      <c r="G80" s="24">
        <v>1</v>
      </c>
      <c r="H80" s="24"/>
      <c r="I80" s="24">
        <v>5</v>
      </c>
      <c r="J80" s="24">
        <v>5</v>
      </c>
      <c r="K80" s="30">
        <f>SUM(G80:J80)</f>
        <v>11</v>
      </c>
      <c r="L80" s="31">
        <f>K80+F80</f>
        <v>24</v>
      </c>
      <c r="M80" s="14">
        <v>22</v>
      </c>
      <c r="N80" s="14">
        <v>13</v>
      </c>
      <c r="O80" s="27">
        <f>M80+N80</f>
        <v>35</v>
      </c>
      <c r="P80" s="33">
        <f>L80-O80</f>
        <v>-11</v>
      </c>
    </row>
    <row r="81" spans="1:16" ht="15.75" x14ac:dyDescent="0.25">
      <c r="A81" s="39" t="s">
        <v>53</v>
      </c>
      <c r="B81" s="23"/>
      <c r="C81" s="23"/>
      <c r="D81" s="23"/>
      <c r="E81" s="23"/>
      <c r="F81" s="29">
        <f>SUM(B81:E81)</f>
        <v>0</v>
      </c>
      <c r="G81" s="24"/>
      <c r="H81" s="24"/>
      <c r="I81" s="24"/>
      <c r="J81" s="24"/>
      <c r="K81" s="30">
        <f>SUM(G81:J81)</f>
        <v>0</v>
      </c>
      <c r="L81" s="31">
        <f>K81+F81</f>
        <v>0</v>
      </c>
      <c r="M81" s="14">
        <v>7</v>
      </c>
      <c r="N81" s="14">
        <v>5</v>
      </c>
      <c r="O81" s="27">
        <f>M81+N81</f>
        <v>12</v>
      </c>
      <c r="P81" s="33">
        <f>L81-O81</f>
        <v>-12</v>
      </c>
    </row>
    <row r="82" spans="1:16" ht="15.75" x14ac:dyDescent="0.25">
      <c r="A82" s="39" t="s">
        <v>9</v>
      </c>
      <c r="B82" s="23">
        <v>7</v>
      </c>
      <c r="C82" s="23">
        <v>6</v>
      </c>
      <c r="D82" s="23">
        <v>4</v>
      </c>
      <c r="E82" s="23">
        <v>10</v>
      </c>
      <c r="F82" s="29">
        <f>SUM(B82:E82)</f>
        <v>27</v>
      </c>
      <c r="G82" s="24">
        <v>3</v>
      </c>
      <c r="H82" s="24"/>
      <c r="I82" s="24">
        <v>1</v>
      </c>
      <c r="J82" s="24"/>
      <c r="K82" s="30">
        <f>SUM(G82:J82)</f>
        <v>4</v>
      </c>
      <c r="L82" s="31">
        <f>K82+F82</f>
        <v>31</v>
      </c>
      <c r="M82" s="14">
        <v>40</v>
      </c>
      <c r="N82" s="14">
        <v>4</v>
      </c>
      <c r="O82" s="27">
        <f>M82+N82</f>
        <v>44</v>
      </c>
      <c r="P82" s="33">
        <f>L82-O82</f>
        <v>-13</v>
      </c>
    </row>
    <row r="83" spans="1:16" ht="15.75" x14ac:dyDescent="0.25">
      <c r="A83" s="39" t="s">
        <v>33</v>
      </c>
      <c r="B83" s="23"/>
      <c r="C83" s="23"/>
      <c r="D83" s="23"/>
      <c r="E83" s="23"/>
      <c r="F83" s="29">
        <f>SUM(B83:E83)</f>
        <v>0</v>
      </c>
      <c r="G83" s="24"/>
      <c r="H83" s="24"/>
      <c r="I83" s="24"/>
      <c r="J83" s="24"/>
      <c r="K83" s="30">
        <f>SUM(G83:J83)</f>
        <v>0</v>
      </c>
      <c r="L83" s="31">
        <f>K83+F83</f>
        <v>0</v>
      </c>
      <c r="M83" s="14">
        <v>13</v>
      </c>
      <c r="N83" s="14">
        <v>0</v>
      </c>
      <c r="O83" s="27">
        <f>M83+N83</f>
        <v>13</v>
      </c>
      <c r="P83" s="33">
        <f>L83-O83</f>
        <v>-13</v>
      </c>
    </row>
    <row r="84" spans="1:16" ht="15.75" x14ac:dyDescent="0.25">
      <c r="A84" s="39" t="str">
        <f>"Bushidokan"</f>
        <v>Bushidokan</v>
      </c>
      <c r="B84" s="23">
        <v>3</v>
      </c>
      <c r="C84" s="23">
        <v>5</v>
      </c>
      <c r="D84" s="23">
        <v>3</v>
      </c>
      <c r="E84" s="23">
        <v>3</v>
      </c>
      <c r="F84" s="29">
        <f>SUM(B84:E84)</f>
        <v>14</v>
      </c>
      <c r="G84" s="24"/>
      <c r="H84" s="24"/>
      <c r="I84" s="24">
        <v>4</v>
      </c>
      <c r="J84" s="24">
        <v>1</v>
      </c>
      <c r="K84" s="30">
        <f>SUM(G84:J84)</f>
        <v>5</v>
      </c>
      <c r="L84" s="31">
        <f>K84+F84</f>
        <v>19</v>
      </c>
      <c r="M84" s="14">
        <v>23</v>
      </c>
      <c r="N84" s="14">
        <v>10</v>
      </c>
      <c r="O84" s="27">
        <f>M84+N84</f>
        <v>33</v>
      </c>
      <c r="P84" s="33">
        <f>L84-O84</f>
        <v>-14</v>
      </c>
    </row>
    <row r="85" spans="1:16" ht="15.75" x14ac:dyDescent="0.25">
      <c r="A85" s="39" t="s">
        <v>11</v>
      </c>
      <c r="B85" s="23"/>
      <c r="C85" s="23">
        <v>1</v>
      </c>
      <c r="D85" s="23">
        <v>7</v>
      </c>
      <c r="E85" s="23">
        <v>1</v>
      </c>
      <c r="F85" s="29">
        <f>SUM(B85:E85)</f>
        <v>9</v>
      </c>
      <c r="G85" s="24"/>
      <c r="H85" s="24"/>
      <c r="I85" s="24"/>
      <c r="J85" s="24"/>
      <c r="K85" s="30">
        <f>SUM(G85:J85)</f>
        <v>0</v>
      </c>
      <c r="L85" s="31">
        <f>K85+F85</f>
        <v>9</v>
      </c>
      <c r="M85" s="14">
        <v>16</v>
      </c>
      <c r="N85" s="14">
        <v>7</v>
      </c>
      <c r="O85" s="27">
        <f>M85+N85</f>
        <v>23</v>
      </c>
      <c r="P85" s="33">
        <f>L85-O85</f>
        <v>-14</v>
      </c>
    </row>
    <row r="86" spans="1:16" ht="15.75" x14ac:dyDescent="0.25">
      <c r="A86" s="39" t="s">
        <v>0</v>
      </c>
      <c r="B86" s="23">
        <v>11</v>
      </c>
      <c r="C86" s="23">
        <v>28</v>
      </c>
      <c r="D86" s="23">
        <v>19</v>
      </c>
      <c r="E86" s="23">
        <v>12</v>
      </c>
      <c r="F86" s="29">
        <f>SUM(B86:E86)</f>
        <v>70</v>
      </c>
      <c r="G86" s="24">
        <v>30</v>
      </c>
      <c r="H86" s="24">
        <v>14</v>
      </c>
      <c r="I86" s="24">
        <v>29</v>
      </c>
      <c r="J86" s="24">
        <v>13</v>
      </c>
      <c r="K86" s="30">
        <f>SUM(G86:J86)</f>
        <v>86</v>
      </c>
      <c r="L86" s="31">
        <f>K86+F86</f>
        <v>156</v>
      </c>
      <c r="M86" s="14">
        <v>97</v>
      </c>
      <c r="N86" s="14">
        <v>74</v>
      </c>
      <c r="O86" s="27">
        <f>M86+N86</f>
        <v>171</v>
      </c>
      <c r="P86" s="33">
        <f>L86-O86</f>
        <v>-15</v>
      </c>
    </row>
    <row r="87" spans="1:16" ht="15.75" x14ac:dyDescent="0.25">
      <c r="A87" s="39" t="str">
        <f>"To Haku kan"</f>
        <v>To Haku kan</v>
      </c>
      <c r="B87" s="23"/>
      <c r="C87" s="23">
        <v>2</v>
      </c>
      <c r="D87" s="23">
        <v>5</v>
      </c>
      <c r="E87" s="23">
        <v>8</v>
      </c>
      <c r="F87" s="29">
        <f>SUM(B87:E87)</f>
        <v>15</v>
      </c>
      <c r="G87" s="24">
        <v>7</v>
      </c>
      <c r="H87" s="24"/>
      <c r="I87" s="24">
        <v>3</v>
      </c>
      <c r="J87" s="24"/>
      <c r="K87" s="30">
        <f>SUM(G87:J87)</f>
        <v>10</v>
      </c>
      <c r="L87" s="31">
        <f>K87+F87</f>
        <v>25</v>
      </c>
      <c r="M87" s="14">
        <v>38</v>
      </c>
      <c r="N87" s="14">
        <v>3</v>
      </c>
      <c r="O87" s="27">
        <f>M87+N87</f>
        <v>41</v>
      </c>
      <c r="P87" s="33">
        <f>L87-O87</f>
        <v>-16</v>
      </c>
    </row>
    <row r="88" spans="1:16" ht="15.75" x14ac:dyDescent="0.25">
      <c r="A88" s="39" t="str">
        <f>"Perrot Shima"</f>
        <v>Perrot Shima</v>
      </c>
      <c r="B88" s="23">
        <v>3</v>
      </c>
      <c r="C88" s="23">
        <v>5</v>
      </c>
      <c r="D88" s="23">
        <v>4</v>
      </c>
      <c r="E88" s="23">
        <v>8</v>
      </c>
      <c r="F88" s="29">
        <f>SUM(B88:E88)</f>
        <v>20</v>
      </c>
      <c r="G88" s="24"/>
      <c r="H88" s="24"/>
      <c r="I88" s="24"/>
      <c r="J88" s="24"/>
      <c r="K88" s="30">
        <f>SUM(G88:J88)</f>
        <v>0</v>
      </c>
      <c r="L88" s="31">
        <f>K88+F88</f>
        <v>20</v>
      </c>
      <c r="M88" s="14">
        <v>33</v>
      </c>
      <c r="N88" s="14">
        <v>4</v>
      </c>
      <c r="O88" s="27">
        <f>M88+N88</f>
        <v>37</v>
      </c>
      <c r="P88" s="33">
        <f>L88-O88</f>
        <v>-17</v>
      </c>
    </row>
    <row r="89" spans="1:16" ht="15.75" x14ac:dyDescent="0.25">
      <c r="A89" s="39" t="str">
        <f>"Sept-Iles"</f>
        <v>Sept-Iles</v>
      </c>
      <c r="B89" s="23">
        <v>3</v>
      </c>
      <c r="C89" s="23">
        <v>7</v>
      </c>
      <c r="D89" s="23">
        <v>12</v>
      </c>
      <c r="E89" s="23"/>
      <c r="F89" s="29">
        <f>SUM(B89:E89)</f>
        <v>22</v>
      </c>
      <c r="G89" s="24"/>
      <c r="H89" s="24"/>
      <c r="I89" s="24"/>
      <c r="J89" s="24"/>
      <c r="K89" s="30">
        <f>SUM(G89:J89)</f>
        <v>0</v>
      </c>
      <c r="L89" s="31">
        <f>K89+F89</f>
        <v>22</v>
      </c>
      <c r="M89" s="14">
        <v>40</v>
      </c>
      <c r="N89" s="14">
        <v>7</v>
      </c>
      <c r="O89" s="27">
        <f>M89+N89</f>
        <v>47</v>
      </c>
      <c r="P89" s="33">
        <f>L89-O89</f>
        <v>-25</v>
      </c>
    </row>
    <row r="90" spans="1:16" ht="15.75" x14ac:dyDescent="0.25">
      <c r="A90" s="39" t="str">
        <f>"Blainville"</f>
        <v>Blainville</v>
      </c>
      <c r="B90" s="23">
        <v>4</v>
      </c>
      <c r="C90" s="23">
        <v>9</v>
      </c>
      <c r="D90" s="23">
        <v>10</v>
      </c>
      <c r="E90" s="23">
        <v>9</v>
      </c>
      <c r="F90" s="29">
        <f>SUM(B90:E90)</f>
        <v>32</v>
      </c>
      <c r="G90" s="24">
        <v>12</v>
      </c>
      <c r="H90" s="24">
        <v>3</v>
      </c>
      <c r="I90" s="24"/>
      <c r="J90" s="24">
        <v>7</v>
      </c>
      <c r="K90" s="30">
        <f>SUM(G90:J90)</f>
        <v>22</v>
      </c>
      <c r="L90" s="31">
        <f>K90+F90</f>
        <v>54</v>
      </c>
      <c r="M90" s="14">
        <v>63</v>
      </c>
      <c r="N90" s="14">
        <v>18</v>
      </c>
      <c r="O90" s="27">
        <f>M90+N90</f>
        <v>81</v>
      </c>
      <c r="P90" s="33">
        <f>L90-O90</f>
        <v>-27</v>
      </c>
    </row>
  </sheetData>
  <autoFilter ref="A1:P1" xr:uid="{9D18FE92-AFEB-4479-860C-07E00AF0CDF7}">
    <sortState xmlns:xlrd2="http://schemas.microsoft.com/office/spreadsheetml/2017/richdata2" ref="A2:P90">
      <sortCondition descending="1" ref="P1"/>
    </sortState>
  </autoFilter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zoomScale="120" zoomScaleNormal="120" workbookViewId="0">
      <selection activeCell="C8" sqref="C8"/>
    </sheetView>
  </sheetViews>
  <sheetFormatPr baseColWidth="10" defaultRowHeight="15.75" x14ac:dyDescent="0.25"/>
  <cols>
    <col min="1" max="1" width="6.28515625" customWidth="1"/>
    <col min="2" max="6" width="20.140625" customWidth="1"/>
    <col min="7" max="7" width="6" style="11" customWidth="1"/>
    <col min="8" max="12" width="22" customWidth="1"/>
  </cols>
  <sheetData>
    <row r="1" spans="1:12" ht="19.5" thickBot="1" x14ac:dyDescent="0.35">
      <c r="A1" s="76" t="s">
        <v>97</v>
      </c>
      <c r="B1" s="76"/>
      <c r="C1" s="76"/>
      <c r="D1" s="76"/>
      <c r="E1" s="76"/>
      <c r="F1" s="76"/>
      <c r="G1" s="76" t="s">
        <v>97</v>
      </c>
      <c r="H1" s="76"/>
      <c r="I1" s="76"/>
      <c r="J1" s="76"/>
      <c r="K1" s="76"/>
      <c r="L1" s="76"/>
    </row>
    <row r="2" spans="1:12" ht="16.5" thickBot="1" x14ac:dyDescent="0.3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5" t="s">
        <v>65</v>
      </c>
      <c r="G2" s="10" t="s">
        <v>35</v>
      </c>
      <c r="H2" s="3" t="s">
        <v>47</v>
      </c>
      <c r="I2" s="3" t="s">
        <v>48</v>
      </c>
      <c r="J2" s="3" t="s">
        <v>149</v>
      </c>
      <c r="K2" s="4" t="s">
        <v>46</v>
      </c>
      <c r="L2" s="6" t="s">
        <v>66</v>
      </c>
    </row>
    <row r="3" spans="1:12" x14ac:dyDescent="0.25">
      <c r="A3" s="7">
        <v>1</v>
      </c>
      <c r="B3" s="57" t="s">
        <v>106</v>
      </c>
      <c r="C3" s="57" t="s">
        <v>107</v>
      </c>
      <c r="D3" s="57" t="s">
        <v>120</v>
      </c>
      <c r="E3" s="57" t="s">
        <v>125</v>
      </c>
      <c r="F3" s="57" t="s">
        <v>131</v>
      </c>
      <c r="G3" s="7">
        <v>1</v>
      </c>
      <c r="H3" s="57" t="s">
        <v>156</v>
      </c>
      <c r="I3" s="57" t="s">
        <v>141</v>
      </c>
      <c r="J3" s="57" t="s">
        <v>150</v>
      </c>
      <c r="K3" s="61" t="s">
        <v>163</v>
      </c>
      <c r="L3" s="61" t="s">
        <v>171</v>
      </c>
    </row>
    <row r="4" spans="1:12" ht="30" x14ac:dyDescent="0.25">
      <c r="A4" s="8">
        <v>2</v>
      </c>
      <c r="B4" s="58" t="s">
        <v>108</v>
      </c>
      <c r="C4" s="59" t="s">
        <v>115</v>
      </c>
      <c r="D4" s="58" t="s">
        <v>44</v>
      </c>
      <c r="E4" s="58" t="s">
        <v>126</v>
      </c>
      <c r="F4" s="58" t="s">
        <v>132</v>
      </c>
      <c r="G4" s="8">
        <v>2</v>
      </c>
      <c r="H4" s="59" t="s">
        <v>157</v>
      </c>
      <c r="I4" s="58" t="s">
        <v>45</v>
      </c>
      <c r="J4" s="59" t="s">
        <v>151</v>
      </c>
      <c r="K4" s="62" t="s">
        <v>164</v>
      </c>
      <c r="L4" s="62" t="s">
        <v>172</v>
      </c>
    </row>
    <row r="5" spans="1:12" ht="30.75" customHeight="1" x14ac:dyDescent="0.25">
      <c r="A5" s="8">
        <v>3</v>
      </c>
      <c r="B5" s="58" t="s">
        <v>109</v>
      </c>
      <c r="C5" s="35"/>
      <c r="D5" s="58" t="s">
        <v>121</v>
      </c>
      <c r="E5" s="59" t="s">
        <v>127</v>
      </c>
      <c r="F5" s="59" t="s">
        <v>133</v>
      </c>
      <c r="G5" s="8">
        <v>3</v>
      </c>
      <c r="H5" s="58" t="s">
        <v>158</v>
      </c>
      <c r="I5" s="58" t="s">
        <v>142</v>
      </c>
      <c r="J5" s="66"/>
      <c r="K5" s="63" t="s">
        <v>165</v>
      </c>
      <c r="L5" s="63" t="s">
        <v>41</v>
      </c>
    </row>
    <row r="6" spans="1:12" x14ac:dyDescent="0.25">
      <c r="A6" s="8">
        <v>4</v>
      </c>
      <c r="B6" s="58" t="s">
        <v>110</v>
      </c>
      <c r="C6" s="58" t="s">
        <v>116</v>
      </c>
      <c r="D6" s="58" t="s">
        <v>43</v>
      </c>
      <c r="E6" s="35"/>
      <c r="F6" s="58" t="s">
        <v>134</v>
      </c>
      <c r="G6" s="8">
        <v>4</v>
      </c>
      <c r="H6" s="59" t="s">
        <v>159</v>
      </c>
      <c r="I6" s="58" t="s">
        <v>143</v>
      </c>
      <c r="J6" s="58" t="s">
        <v>152</v>
      </c>
      <c r="K6" s="62" t="s">
        <v>166</v>
      </c>
      <c r="L6" s="62" t="s">
        <v>173</v>
      </c>
    </row>
    <row r="7" spans="1:12" ht="45" x14ac:dyDescent="0.25">
      <c r="A7" s="8">
        <v>5</v>
      </c>
      <c r="B7" s="59" t="s">
        <v>111</v>
      </c>
      <c r="C7" s="58" t="s">
        <v>67</v>
      </c>
      <c r="D7" s="58" t="s">
        <v>122</v>
      </c>
      <c r="E7" s="58" t="s">
        <v>128</v>
      </c>
      <c r="F7" s="58" t="s">
        <v>135</v>
      </c>
      <c r="G7" s="8">
        <v>5</v>
      </c>
      <c r="H7" s="59" t="s">
        <v>160</v>
      </c>
      <c r="I7" s="58" t="s">
        <v>144</v>
      </c>
      <c r="J7" s="59" t="s">
        <v>153</v>
      </c>
      <c r="K7" s="63" t="s">
        <v>167</v>
      </c>
      <c r="L7" s="63" t="s">
        <v>174</v>
      </c>
    </row>
    <row r="8" spans="1:12" ht="30" x14ac:dyDescent="0.25">
      <c r="A8" s="8">
        <v>6</v>
      </c>
      <c r="B8" s="66"/>
      <c r="C8" s="58" t="s">
        <v>117</v>
      </c>
      <c r="D8" s="59" t="s">
        <v>123</v>
      </c>
      <c r="E8" s="58" t="s">
        <v>49</v>
      </c>
      <c r="F8" s="58" t="s">
        <v>136</v>
      </c>
      <c r="G8" s="8">
        <v>6</v>
      </c>
      <c r="H8" s="66"/>
      <c r="I8" s="58" t="s">
        <v>145</v>
      </c>
      <c r="J8" s="35"/>
      <c r="K8" s="63" t="s">
        <v>168</v>
      </c>
      <c r="L8" s="63" t="s">
        <v>175</v>
      </c>
    </row>
    <row r="9" spans="1:12" ht="57.75" customHeight="1" x14ac:dyDescent="0.25">
      <c r="A9" s="8">
        <v>7</v>
      </c>
      <c r="B9" s="59" t="s">
        <v>112</v>
      </c>
      <c r="C9" s="59" t="s">
        <v>118</v>
      </c>
      <c r="D9" s="66"/>
      <c r="E9" s="59" t="s">
        <v>129</v>
      </c>
      <c r="F9" s="59" t="s">
        <v>137</v>
      </c>
      <c r="G9" s="8">
        <v>7</v>
      </c>
      <c r="H9" s="59" t="s">
        <v>161</v>
      </c>
      <c r="I9" s="58" t="s">
        <v>146</v>
      </c>
      <c r="J9" s="66"/>
      <c r="K9" s="62" t="s">
        <v>169</v>
      </c>
      <c r="L9" s="63" t="s">
        <v>142</v>
      </c>
    </row>
    <row r="10" spans="1:12" ht="60" x14ac:dyDescent="0.25">
      <c r="A10" s="8">
        <v>8</v>
      </c>
      <c r="B10" s="35"/>
      <c r="C10" s="59" t="s">
        <v>119</v>
      </c>
      <c r="D10" s="59" t="s">
        <v>124</v>
      </c>
      <c r="E10" s="35"/>
      <c r="F10" s="58" t="s">
        <v>138</v>
      </c>
      <c r="G10" s="8">
        <v>8</v>
      </c>
      <c r="H10" s="66"/>
      <c r="I10" s="59" t="s">
        <v>147</v>
      </c>
      <c r="J10" s="59" t="s">
        <v>154</v>
      </c>
      <c r="K10" s="68"/>
      <c r="L10" s="62" t="s">
        <v>176</v>
      </c>
    </row>
    <row r="11" spans="1:12" ht="75" x14ac:dyDescent="0.25">
      <c r="A11" s="8">
        <v>9</v>
      </c>
      <c r="B11" s="58" t="s">
        <v>113</v>
      </c>
      <c r="C11" s="66"/>
      <c r="D11" s="35"/>
      <c r="E11" s="59" t="s">
        <v>130</v>
      </c>
      <c r="F11" s="59" t="s">
        <v>139</v>
      </c>
      <c r="G11" s="8">
        <v>9</v>
      </c>
      <c r="H11" s="35"/>
      <c r="I11" s="59" t="s">
        <v>148</v>
      </c>
      <c r="J11" s="35"/>
      <c r="K11" s="37"/>
      <c r="L11" s="63" t="s">
        <v>42</v>
      </c>
    </row>
    <row r="12" spans="1:12" ht="45" customHeight="1" thickBot="1" x14ac:dyDescent="0.3">
      <c r="A12" s="9">
        <v>10</v>
      </c>
      <c r="B12" s="60" t="s">
        <v>114</v>
      </c>
      <c r="C12" s="36"/>
      <c r="D12" s="36"/>
      <c r="E12" s="36"/>
      <c r="F12" s="60" t="s">
        <v>140</v>
      </c>
      <c r="G12" s="9">
        <v>10</v>
      </c>
      <c r="H12" s="60" t="s">
        <v>162</v>
      </c>
      <c r="I12" s="67"/>
      <c r="J12" s="60" t="s">
        <v>155</v>
      </c>
      <c r="K12" s="64" t="s">
        <v>170</v>
      </c>
      <c r="L12" s="64" t="s">
        <v>177</v>
      </c>
    </row>
  </sheetData>
  <mergeCells count="2">
    <mergeCell ref="A1:F1"/>
    <mergeCell ref="G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"/>
  <sheetViews>
    <sheetView zoomScale="130" zoomScaleNormal="130" workbookViewId="0">
      <selection activeCell="A6" sqref="A6"/>
    </sheetView>
  </sheetViews>
  <sheetFormatPr baseColWidth="10" defaultRowHeight="15" x14ac:dyDescent="0.25"/>
  <cols>
    <col min="1" max="1" width="26" customWidth="1"/>
    <col min="2" max="2" width="11.42578125" style="15"/>
    <col min="3" max="3" width="5" style="15" customWidth="1"/>
    <col min="4" max="4" width="15.7109375" style="15" bestFit="1" customWidth="1"/>
  </cols>
  <sheetData>
    <row r="1" spans="1:4" ht="15.75" x14ac:dyDescent="0.25">
      <c r="A1" s="77" t="s">
        <v>98</v>
      </c>
      <c r="B1" s="77"/>
      <c r="C1" s="77"/>
      <c r="D1" s="77"/>
    </row>
    <row r="2" spans="1:4" ht="15.75" x14ac:dyDescent="0.25">
      <c r="A2" s="39" t="s">
        <v>76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tr">
        <f>"Shidokan"</f>
        <v>Shidokan</v>
      </c>
      <c r="B3" s="34">
        <v>51</v>
      </c>
      <c r="C3" s="34">
        <v>1</v>
      </c>
      <c r="D3" s="34">
        <v>31</v>
      </c>
    </row>
    <row r="4" spans="1:4" x14ac:dyDescent="0.25">
      <c r="A4" s="2" t="s">
        <v>12</v>
      </c>
      <c r="B4" s="34">
        <v>35</v>
      </c>
      <c r="C4" s="34">
        <v>2</v>
      </c>
      <c r="D4" s="34">
        <v>25</v>
      </c>
    </row>
    <row r="5" spans="1:4" x14ac:dyDescent="0.25">
      <c r="A5" s="2" t="str">
        <f>"Olympique"</f>
        <v>Olympique</v>
      </c>
      <c r="B5" s="34">
        <v>27</v>
      </c>
      <c r="C5" s="34">
        <v>3</v>
      </c>
      <c r="D5" s="34">
        <v>16</v>
      </c>
    </row>
    <row r="6" spans="1:4" x14ac:dyDescent="0.25">
      <c r="A6" s="2" t="str">
        <f>"Kiseki"</f>
        <v>Kiseki</v>
      </c>
      <c r="B6" s="34">
        <v>24</v>
      </c>
      <c r="C6" s="34">
        <v>4</v>
      </c>
      <c r="D6" s="34">
        <v>14</v>
      </c>
    </row>
    <row r="7" spans="1:4" x14ac:dyDescent="0.25">
      <c r="A7" s="2" t="s">
        <v>5</v>
      </c>
      <c r="B7" s="34">
        <v>15</v>
      </c>
      <c r="C7" s="34">
        <v>5</v>
      </c>
      <c r="D7" s="34">
        <v>10</v>
      </c>
    </row>
    <row r="8" spans="1:4" x14ac:dyDescent="0.25">
      <c r="A8" s="2" t="str">
        <f>"St. Léonard"</f>
        <v>St. Léonard</v>
      </c>
      <c r="B8" s="34">
        <v>15</v>
      </c>
      <c r="C8" s="34">
        <v>5</v>
      </c>
      <c r="D8" s="34">
        <v>5</v>
      </c>
    </row>
    <row r="9" spans="1:4" x14ac:dyDescent="0.25">
      <c r="A9" s="2" t="s">
        <v>0</v>
      </c>
      <c r="B9" s="34">
        <v>11</v>
      </c>
      <c r="C9" s="34">
        <v>7</v>
      </c>
      <c r="D9" s="34">
        <v>7</v>
      </c>
    </row>
    <row r="10" spans="1:4" x14ac:dyDescent="0.25">
      <c r="A10" s="2" t="s">
        <v>3</v>
      </c>
      <c r="B10" s="34">
        <v>11</v>
      </c>
      <c r="C10" s="34">
        <v>7</v>
      </c>
      <c r="D10" s="34">
        <v>4</v>
      </c>
    </row>
    <row r="11" spans="1:4" x14ac:dyDescent="0.25">
      <c r="A11" s="2" t="str">
        <f>"Seiko"</f>
        <v>Seiko</v>
      </c>
      <c r="B11" s="34">
        <v>10</v>
      </c>
      <c r="C11" s="34">
        <v>9</v>
      </c>
      <c r="D11" s="34">
        <v>6</v>
      </c>
    </row>
    <row r="12" spans="1:4" x14ac:dyDescent="0.25">
      <c r="A12" s="2" t="s">
        <v>26</v>
      </c>
      <c r="B12" s="34">
        <v>8</v>
      </c>
      <c r="C12" s="34">
        <v>10</v>
      </c>
      <c r="D12" s="34">
        <v>6</v>
      </c>
    </row>
    <row r="13" spans="1:4" x14ac:dyDescent="0.25">
      <c r="A13" s="2" t="s">
        <v>16</v>
      </c>
      <c r="B13" s="34">
        <v>8</v>
      </c>
      <c r="C13" s="34">
        <v>10</v>
      </c>
      <c r="D13" s="34">
        <v>5</v>
      </c>
    </row>
    <row r="14" spans="1:4" x14ac:dyDescent="0.25">
      <c r="A14" s="2" t="s">
        <v>4</v>
      </c>
      <c r="B14" s="34">
        <v>8</v>
      </c>
      <c r="C14" s="34">
        <v>10</v>
      </c>
      <c r="D14" s="34">
        <v>5</v>
      </c>
    </row>
    <row r="15" spans="1:4" x14ac:dyDescent="0.25">
      <c r="A15" s="2" t="s">
        <v>29</v>
      </c>
      <c r="B15" s="34">
        <v>8</v>
      </c>
      <c r="C15" s="34">
        <v>10</v>
      </c>
      <c r="D15" s="34">
        <v>0</v>
      </c>
    </row>
    <row r="16" spans="1:4" x14ac:dyDescent="0.25">
      <c r="A16" s="2" t="s">
        <v>17</v>
      </c>
      <c r="B16" s="34">
        <v>7</v>
      </c>
      <c r="C16" s="34">
        <v>14</v>
      </c>
      <c r="D16" s="34">
        <v>3</v>
      </c>
    </row>
    <row r="17" spans="1:4" x14ac:dyDescent="0.25">
      <c r="A17" s="2" t="s">
        <v>9</v>
      </c>
      <c r="B17" s="34">
        <v>7</v>
      </c>
      <c r="C17" s="34">
        <v>14</v>
      </c>
      <c r="D17" s="34">
        <v>3</v>
      </c>
    </row>
    <row r="18" spans="1:4" x14ac:dyDescent="0.25">
      <c r="A18" s="2" t="str">
        <f>"St. Hyacinthe"</f>
        <v>St. Hyacinthe</v>
      </c>
      <c r="B18" s="34">
        <v>6</v>
      </c>
      <c r="C18" s="34">
        <v>16</v>
      </c>
      <c r="D18" s="34">
        <v>4</v>
      </c>
    </row>
    <row r="19" spans="1:4" x14ac:dyDescent="0.25">
      <c r="A19" s="2" t="str">
        <f>"Budokan St-Laurent"</f>
        <v>Budokan St-Laurent</v>
      </c>
      <c r="B19" s="34">
        <v>6</v>
      </c>
      <c r="C19" s="34">
        <v>16</v>
      </c>
      <c r="D19" s="34">
        <v>4</v>
      </c>
    </row>
    <row r="20" spans="1:4" x14ac:dyDescent="0.25">
      <c r="A20" s="2" t="str">
        <f>"Beauport"</f>
        <v>Beauport</v>
      </c>
      <c r="B20" s="34">
        <v>6</v>
      </c>
      <c r="C20" s="34">
        <v>16</v>
      </c>
      <c r="D20" s="34">
        <v>3</v>
      </c>
    </row>
    <row r="21" spans="1:4" x14ac:dyDescent="0.25">
      <c r="A21" s="2" t="s">
        <v>1</v>
      </c>
      <c r="B21" s="34">
        <v>6</v>
      </c>
      <c r="C21" s="34">
        <v>16</v>
      </c>
      <c r="D21" s="34">
        <v>3</v>
      </c>
    </row>
    <row r="22" spans="1:4" x14ac:dyDescent="0.25">
      <c r="A22" s="2" t="str">
        <f>"Ghishintaido"</f>
        <v>Ghishintaido</v>
      </c>
      <c r="B22" s="34">
        <v>5</v>
      </c>
      <c r="C22" s="34">
        <v>20</v>
      </c>
      <c r="D22" s="34">
        <v>2</v>
      </c>
    </row>
    <row r="23" spans="1:4" x14ac:dyDescent="0.25">
      <c r="A23" s="2" t="s">
        <v>64</v>
      </c>
      <c r="B23" s="34">
        <v>5</v>
      </c>
      <c r="C23" s="34">
        <v>20</v>
      </c>
      <c r="D23" s="34">
        <v>1</v>
      </c>
    </row>
    <row r="24" spans="1:4" x14ac:dyDescent="0.25">
      <c r="A24" s="2" t="str">
        <f>"Albatros"</f>
        <v>Albatros</v>
      </c>
      <c r="B24" s="34">
        <v>4</v>
      </c>
      <c r="C24" s="34">
        <v>22</v>
      </c>
      <c r="D24" s="34">
        <v>3</v>
      </c>
    </row>
    <row r="25" spans="1:4" x14ac:dyDescent="0.25">
      <c r="A25" s="2" t="str">
        <f>"St. Jean-Bosco"</f>
        <v>St. Jean-Bosco</v>
      </c>
      <c r="B25" s="34">
        <v>4</v>
      </c>
      <c r="C25" s="34">
        <v>22</v>
      </c>
      <c r="D25" s="34">
        <v>3</v>
      </c>
    </row>
    <row r="26" spans="1:4" x14ac:dyDescent="0.25">
      <c r="A26" s="2" t="s">
        <v>101</v>
      </c>
      <c r="B26" s="34">
        <v>4</v>
      </c>
      <c r="C26" s="34">
        <v>22</v>
      </c>
      <c r="D26" s="34">
        <v>3</v>
      </c>
    </row>
    <row r="27" spans="1:4" x14ac:dyDescent="0.25">
      <c r="A27" s="2" t="str">
        <f>"Blainville"</f>
        <v>Blainville</v>
      </c>
      <c r="B27" s="34">
        <v>4</v>
      </c>
      <c r="C27" s="34">
        <v>22</v>
      </c>
      <c r="D27" s="34">
        <v>1</v>
      </c>
    </row>
    <row r="28" spans="1:4" x14ac:dyDescent="0.25">
      <c r="A28" s="2" t="s">
        <v>99</v>
      </c>
      <c r="B28" s="34">
        <v>4</v>
      </c>
      <c r="C28" s="34">
        <v>22</v>
      </c>
      <c r="D28" s="34">
        <v>1</v>
      </c>
    </row>
    <row r="29" spans="1:4" x14ac:dyDescent="0.25">
      <c r="A29" s="2" t="str">
        <f>"St. Hubert"</f>
        <v>St. Hubert</v>
      </c>
      <c r="B29" s="34">
        <v>4</v>
      </c>
      <c r="C29" s="34">
        <v>22</v>
      </c>
      <c r="D29" s="34">
        <v>0</v>
      </c>
    </row>
    <row r="30" spans="1:4" x14ac:dyDescent="0.25">
      <c r="A30" s="2" t="s">
        <v>2</v>
      </c>
      <c r="B30" s="34">
        <v>4</v>
      </c>
      <c r="C30" s="34">
        <v>22</v>
      </c>
      <c r="D30" s="34">
        <v>0</v>
      </c>
    </row>
    <row r="31" spans="1:4" x14ac:dyDescent="0.25">
      <c r="A31" s="2" t="s">
        <v>22</v>
      </c>
      <c r="B31" s="34">
        <v>4</v>
      </c>
      <c r="C31" s="34">
        <v>22</v>
      </c>
      <c r="D31" s="34">
        <v>0</v>
      </c>
    </row>
    <row r="32" spans="1:4" x14ac:dyDescent="0.25">
      <c r="A32" s="2" t="str">
        <f>"Torii"</f>
        <v>Torii</v>
      </c>
      <c r="B32" s="34">
        <v>3</v>
      </c>
      <c r="C32" s="34">
        <v>30</v>
      </c>
      <c r="D32" s="34">
        <v>8</v>
      </c>
    </row>
    <row r="33" spans="1:4" x14ac:dyDescent="0.25">
      <c r="A33" s="2" t="str">
        <f>"Judo Monde"</f>
        <v>Judo Monde</v>
      </c>
      <c r="B33" s="34">
        <v>3</v>
      </c>
      <c r="C33" s="34">
        <v>30</v>
      </c>
      <c r="D33" s="34">
        <v>1</v>
      </c>
    </row>
    <row r="34" spans="1:4" x14ac:dyDescent="0.25">
      <c r="A34" s="2" t="str">
        <f>"Bushidokan"</f>
        <v>Bushidokan</v>
      </c>
      <c r="B34" s="34">
        <v>3</v>
      </c>
      <c r="C34" s="34">
        <v>30</v>
      </c>
      <c r="D34" s="34">
        <v>1</v>
      </c>
    </row>
    <row r="35" spans="1:4" x14ac:dyDescent="0.25">
      <c r="A35" s="2" t="str">
        <f>"Sept-Iles"</f>
        <v>Sept-Iles</v>
      </c>
      <c r="B35" s="34">
        <v>3</v>
      </c>
      <c r="C35" s="34">
        <v>30</v>
      </c>
      <c r="D35" s="34">
        <v>1</v>
      </c>
    </row>
    <row r="36" spans="1:4" x14ac:dyDescent="0.25">
      <c r="A36" s="2" t="str">
        <f>"Perrot Shima"</f>
        <v>Perrot Shima</v>
      </c>
      <c r="B36" s="34">
        <v>3</v>
      </c>
      <c r="C36" s="34">
        <v>30</v>
      </c>
      <c r="D36" s="34">
        <v>0</v>
      </c>
    </row>
    <row r="37" spans="1:4" x14ac:dyDescent="0.25">
      <c r="A37" s="2" t="str">
        <f>"Baie-Comeau"</f>
        <v>Baie-Comeau</v>
      </c>
      <c r="B37" s="34">
        <v>2</v>
      </c>
      <c r="C37" s="34">
        <v>35</v>
      </c>
      <c r="D37" s="34">
        <v>1</v>
      </c>
    </row>
    <row r="38" spans="1:4" x14ac:dyDescent="0.25">
      <c r="A38" s="2" t="s">
        <v>7</v>
      </c>
      <c r="B38" s="34">
        <v>2</v>
      </c>
      <c r="C38" s="34">
        <v>35</v>
      </c>
      <c r="D38" s="34">
        <v>1</v>
      </c>
    </row>
    <row r="39" spans="1:4" x14ac:dyDescent="0.25">
      <c r="A39" s="2" t="s">
        <v>52</v>
      </c>
      <c r="B39" s="34">
        <v>2</v>
      </c>
      <c r="C39" s="34">
        <v>35</v>
      </c>
      <c r="D39" s="34">
        <v>1</v>
      </c>
    </row>
    <row r="40" spans="1:4" x14ac:dyDescent="0.25">
      <c r="A40" s="2" t="s">
        <v>178</v>
      </c>
      <c r="B40" s="34">
        <v>2</v>
      </c>
      <c r="C40" s="34">
        <v>35</v>
      </c>
      <c r="D40" s="34">
        <v>1</v>
      </c>
    </row>
    <row r="41" spans="1:4" x14ac:dyDescent="0.25">
      <c r="A41" s="2" t="s">
        <v>24</v>
      </c>
      <c r="B41" s="34">
        <v>2</v>
      </c>
      <c r="C41" s="34">
        <v>35</v>
      </c>
      <c r="D41" s="34">
        <v>1</v>
      </c>
    </row>
    <row r="42" spans="1:4" x14ac:dyDescent="0.25">
      <c r="A42" s="2" t="str">
        <f>"St. Paul-l'Ermite"</f>
        <v>St. Paul-l'Ermite</v>
      </c>
      <c r="B42" s="34">
        <v>2</v>
      </c>
      <c r="C42" s="34">
        <v>35</v>
      </c>
      <c r="D42" s="34">
        <v>0</v>
      </c>
    </row>
    <row r="43" spans="1:4" x14ac:dyDescent="0.25">
      <c r="A43" s="2" t="s">
        <v>32</v>
      </c>
      <c r="B43" s="34">
        <v>2</v>
      </c>
      <c r="C43" s="34">
        <v>35</v>
      </c>
      <c r="D43" s="34">
        <v>0</v>
      </c>
    </row>
    <row r="44" spans="1:4" x14ac:dyDescent="0.25">
      <c r="A44" s="2" t="str">
        <f>"Haut-Richelieu"</f>
        <v>Haut-Richelieu</v>
      </c>
      <c r="B44" s="34">
        <v>2</v>
      </c>
      <c r="C44" s="34">
        <v>35</v>
      </c>
      <c r="D44" s="34">
        <v>0</v>
      </c>
    </row>
    <row r="45" spans="1:4" x14ac:dyDescent="0.25">
      <c r="A45" s="2" t="s">
        <v>54</v>
      </c>
      <c r="B45" s="34">
        <v>2</v>
      </c>
      <c r="C45" s="34">
        <v>35</v>
      </c>
      <c r="D45" s="34">
        <v>0</v>
      </c>
    </row>
    <row r="46" spans="1:4" x14ac:dyDescent="0.25">
      <c r="A46" s="2" t="str">
        <f>"To Haku kan"</f>
        <v>To Haku kan</v>
      </c>
      <c r="B46" s="34">
        <v>2</v>
      </c>
      <c r="C46" s="34">
        <v>35</v>
      </c>
      <c r="D46" s="34">
        <v>0</v>
      </c>
    </row>
    <row r="47" spans="1:4" x14ac:dyDescent="0.25">
      <c r="A47" s="2" t="s">
        <v>6</v>
      </c>
      <c r="B47" s="34">
        <v>1</v>
      </c>
      <c r="C47" s="34">
        <v>45</v>
      </c>
      <c r="D47" s="34">
        <v>5</v>
      </c>
    </row>
    <row r="48" spans="1:4" x14ac:dyDescent="0.25">
      <c r="A48" s="2" t="s">
        <v>179</v>
      </c>
      <c r="B48" s="34">
        <v>1</v>
      </c>
      <c r="C48" s="34">
        <v>45</v>
      </c>
      <c r="D48" s="34">
        <v>1</v>
      </c>
    </row>
    <row r="49" spans="1:4" x14ac:dyDescent="0.25">
      <c r="A49" s="2" t="str">
        <f>"Boucherville"</f>
        <v>Boucherville</v>
      </c>
      <c r="B49" s="34">
        <v>1</v>
      </c>
      <c r="C49" s="34">
        <v>45</v>
      </c>
      <c r="D49" s="34">
        <v>0</v>
      </c>
    </row>
    <row r="50" spans="1:4" x14ac:dyDescent="0.25">
      <c r="A50" s="2" t="s">
        <v>23</v>
      </c>
      <c r="B50" s="34">
        <v>1</v>
      </c>
      <c r="C50" s="34">
        <v>45</v>
      </c>
      <c r="D50" s="34">
        <v>0</v>
      </c>
    </row>
    <row r="51" spans="1:4" x14ac:dyDescent="0.25">
      <c r="A51" s="2" t="s">
        <v>20</v>
      </c>
      <c r="B51" s="34">
        <v>1</v>
      </c>
      <c r="C51" s="34">
        <v>45</v>
      </c>
      <c r="D51" s="34">
        <v>0</v>
      </c>
    </row>
    <row r="52" spans="1:4" x14ac:dyDescent="0.25">
      <c r="A52" s="2" t="str">
        <f>"Rikidokan"</f>
        <v>Rikidokan</v>
      </c>
      <c r="B52" s="34">
        <v>1</v>
      </c>
      <c r="C52" s="34">
        <v>45</v>
      </c>
      <c r="D52" s="34">
        <v>0</v>
      </c>
    </row>
    <row r="53" spans="1:4" x14ac:dyDescent="0.25">
      <c r="A53" s="2" t="s">
        <v>180</v>
      </c>
      <c r="B53" s="34">
        <v>1</v>
      </c>
      <c r="C53" s="34">
        <v>45</v>
      </c>
      <c r="D53" s="34">
        <v>0</v>
      </c>
    </row>
    <row r="54" spans="1:4" x14ac:dyDescent="0.25">
      <c r="A54" s="2" t="s">
        <v>56</v>
      </c>
      <c r="B54" s="34">
        <v>1</v>
      </c>
      <c r="C54" s="34">
        <v>45</v>
      </c>
      <c r="D54" s="34">
        <v>0</v>
      </c>
    </row>
    <row r="55" spans="1:4" x14ac:dyDescent="0.25">
      <c r="A55" s="2" t="s">
        <v>50</v>
      </c>
      <c r="B55" s="34"/>
      <c r="C55" s="34"/>
      <c r="D55" s="34"/>
    </row>
    <row r="56" spans="1:4" x14ac:dyDescent="0.25">
      <c r="A56" s="2" t="s">
        <v>25</v>
      </c>
      <c r="B56" s="34"/>
      <c r="C56" s="34"/>
      <c r="D56" s="34"/>
    </row>
    <row r="57" spans="1:4" x14ac:dyDescent="0.25">
      <c r="A57" s="2" t="str">
        <f>"Judo Beauce"</f>
        <v>Judo Beauce</v>
      </c>
      <c r="B57" s="34"/>
      <c r="C57" s="34"/>
      <c r="D57" s="34"/>
    </row>
    <row r="58" spans="1:4" x14ac:dyDescent="0.25">
      <c r="A58" s="2" t="str">
        <f>"Fermont"</f>
        <v>Fermont</v>
      </c>
      <c r="B58" s="34"/>
      <c r="C58" s="34"/>
      <c r="D58" s="34"/>
    </row>
    <row r="59" spans="1:4" x14ac:dyDescent="0.25">
      <c r="A59" s="2" t="s">
        <v>181</v>
      </c>
      <c r="B59" s="34"/>
      <c r="C59" s="34"/>
      <c r="D59" s="34"/>
    </row>
    <row r="60" spans="1:4" x14ac:dyDescent="0.25">
      <c r="A60" s="2" t="s">
        <v>10</v>
      </c>
      <c r="B60" s="34"/>
      <c r="C60" s="34"/>
      <c r="D60" s="34"/>
    </row>
    <row r="61" spans="1:4" x14ac:dyDescent="0.25">
      <c r="A61" s="2" t="s">
        <v>13</v>
      </c>
      <c r="B61" s="34"/>
      <c r="C61" s="34"/>
      <c r="D61" s="34"/>
    </row>
    <row r="62" spans="1:4" x14ac:dyDescent="0.25">
      <c r="A62" s="2" t="s">
        <v>14</v>
      </c>
      <c r="B62" s="34"/>
      <c r="C62" s="34"/>
      <c r="D62" s="34"/>
    </row>
    <row r="63" spans="1:4" x14ac:dyDescent="0.25">
      <c r="A63" s="2" t="s">
        <v>30</v>
      </c>
      <c r="B63" s="34"/>
      <c r="C63" s="34"/>
      <c r="D63" s="34"/>
    </row>
    <row r="64" spans="1:4" x14ac:dyDescent="0.25">
      <c r="A64" s="2" t="s">
        <v>105</v>
      </c>
      <c r="B64" s="34"/>
      <c r="C64" s="34"/>
      <c r="D64" s="34"/>
    </row>
    <row r="65" spans="1:4" x14ac:dyDescent="0.25">
      <c r="A65" s="2" t="s">
        <v>21</v>
      </c>
      <c r="B65" s="34"/>
      <c r="C65" s="34"/>
      <c r="D65" s="34"/>
    </row>
    <row r="66" spans="1:4" x14ac:dyDescent="0.25">
      <c r="A66" s="2" t="s">
        <v>57</v>
      </c>
      <c r="B66" s="34"/>
      <c r="C66" s="34"/>
      <c r="D66" s="34"/>
    </row>
    <row r="67" spans="1:4" x14ac:dyDescent="0.25">
      <c r="A67" s="2" t="str">
        <f>"Lévis"</f>
        <v>Lévis</v>
      </c>
      <c r="B67" s="34"/>
      <c r="C67" s="34"/>
      <c r="D67" s="34"/>
    </row>
    <row r="68" spans="1:4" x14ac:dyDescent="0.25">
      <c r="A68" s="2" t="s">
        <v>19</v>
      </c>
      <c r="B68" s="34"/>
      <c r="C68" s="34"/>
      <c r="D68" s="34"/>
    </row>
    <row r="69" spans="1:4" x14ac:dyDescent="0.25">
      <c r="A69" s="2" t="s">
        <v>27</v>
      </c>
      <c r="B69" s="34"/>
      <c r="C69" s="34"/>
      <c r="D69" s="34"/>
    </row>
    <row r="70" spans="1:4" x14ac:dyDescent="0.25">
      <c r="A70" s="2" t="s">
        <v>58</v>
      </c>
      <c r="B70" s="34"/>
      <c r="C70" s="34"/>
      <c r="D70" s="34"/>
    </row>
    <row r="71" spans="1:4" x14ac:dyDescent="0.25">
      <c r="A71" s="2" t="str">
        <f>"Port-Cartier"</f>
        <v>Port-Cartier</v>
      </c>
      <c r="B71" s="34"/>
      <c r="C71" s="34"/>
      <c r="D71" s="34"/>
    </row>
    <row r="72" spans="1:4" x14ac:dyDescent="0.25">
      <c r="A72" s="2" t="str">
        <f>"Kime-Waza/Do-Raku"</f>
        <v>Kime-Waza/Do-Raku</v>
      </c>
      <c r="B72" s="34"/>
      <c r="C72" s="34"/>
      <c r="D72" s="34"/>
    </row>
    <row r="73" spans="1:4" x14ac:dyDescent="0.25">
      <c r="A73" s="2" t="s">
        <v>15</v>
      </c>
      <c r="B73" s="34"/>
      <c r="C73" s="34"/>
      <c r="D73" s="34"/>
    </row>
    <row r="74" spans="1:4" x14ac:dyDescent="0.25">
      <c r="A74" s="2" t="s">
        <v>11</v>
      </c>
      <c r="B74" s="34"/>
      <c r="C74" s="34"/>
      <c r="D74" s="34"/>
    </row>
    <row r="75" spans="1:4" x14ac:dyDescent="0.25">
      <c r="A75" s="2" t="s">
        <v>51</v>
      </c>
      <c r="B75" s="34"/>
      <c r="C75" s="34"/>
      <c r="D75" s="34"/>
    </row>
    <row r="76" spans="1:4" x14ac:dyDescent="0.25">
      <c r="A76" s="2" t="str">
        <f>"Verdun"</f>
        <v>Verdun</v>
      </c>
      <c r="B76" s="34"/>
      <c r="C76" s="34"/>
      <c r="D76" s="34"/>
    </row>
    <row r="77" spans="1:4" x14ac:dyDescent="0.25">
      <c r="A77" s="2" t="s">
        <v>103</v>
      </c>
      <c r="B77" s="34"/>
      <c r="C77" s="34"/>
      <c r="D77" s="34"/>
    </row>
    <row r="78" spans="1:4" x14ac:dyDescent="0.25">
      <c r="A78" s="2" t="s">
        <v>104</v>
      </c>
      <c r="B78" s="34"/>
      <c r="C78" s="34"/>
      <c r="D78" s="34"/>
    </row>
    <row r="79" spans="1:4" x14ac:dyDescent="0.25">
      <c r="A79" s="2" t="s">
        <v>28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100-000000000000}">
    <sortState xmlns:xlrd2="http://schemas.microsoft.com/office/spreadsheetml/2017/richdata2" ref="A3:D92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zoomScale="140" zoomScaleNormal="140" workbookViewId="0">
      <selection activeCell="A7" sqref="A7"/>
    </sheetView>
  </sheetViews>
  <sheetFormatPr baseColWidth="10" defaultColWidth="27.7109375" defaultRowHeight="15" x14ac:dyDescent="0.25"/>
  <cols>
    <col min="1" max="1" width="27.42578125" customWidth="1"/>
    <col min="2" max="2" width="7.140625" style="15" customWidth="1"/>
    <col min="3" max="3" width="5.7109375" style="15" customWidth="1"/>
    <col min="4" max="4" width="14.42578125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77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tr">
        <f>"Shidokan"</f>
        <v>Shidokan</v>
      </c>
      <c r="B3" s="34">
        <v>56</v>
      </c>
      <c r="C3" s="34">
        <v>1</v>
      </c>
      <c r="D3" s="34">
        <v>40</v>
      </c>
    </row>
    <row r="4" spans="1:4" x14ac:dyDescent="0.25">
      <c r="A4" s="2" t="s">
        <v>0</v>
      </c>
      <c r="B4" s="34">
        <v>28</v>
      </c>
      <c r="C4" s="34">
        <v>2</v>
      </c>
      <c r="D4" s="34">
        <v>17</v>
      </c>
    </row>
    <row r="5" spans="1:4" x14ac:dyDescent="0.25">
      <c r="A5" s="2" t="str">
        <f>"Albatros"</f>
        <v>Albatros</v>
      </c>
      <c r="B5" s="34">
        <v>28</v>
      </c>
      <c r="C5" s="34">
        <v>2</v>
      </c>
      <c r="D5" s="34">
        <v>20</v>
      </c>
    </row>
    <row r="6" spans="1:4" x14ac:dyDescent="0.25">
      <c r="A6" s="2" t="s">
        <v>99</v>
      </c>
      <c r="B6" s="34">
        <v>22</v>
      </c>
      <c r="C6" s="34">
        <v>4</v>
      </c>
      <c r="D6" s="34">
        <v>18</v>
      </c>
    </row>
    <row r="7" spans="1:4" x14ac:dyDescent="0.25">
      <c r="A7" s="2" t="s">
        <v>3</v>
      </c>
      <c r="B7" s="34">
        <v>21</v>
      </c>
      <c r="C7" s="34">
        <v>5</v>
      </c>
      <c r="D7" s="34">
        <v>12</v>
      </c>
    </row>
    <row r="8" spans="1:4" x14ac:dyDescent="0.25">
      <c r="A8" s="2" t="str">
        <f>"Seiko"</f>
        <v>Seiko</v>
      </c>
      <c r="B8" s="34">
        <v>17</v>
      </c>
      <c r="C8" s="34">
        <v>6</v>
      </c>
      <c r="D8" s="34">
        <v>12</v>
      </c>
    </row>
    <row r="9" spans="1:4" x14ac:dyDescent="0.25">
      <c r="A9" s="2" t="str">
        <f>"Haut-Richelieu"</f>
        <v>Haut-Richelieu</v>
      </c>
      <c r="B9" s="34">
        <v>16</v>
      </c>
      <c r="C9" s="34">
        <v>7</v>
      </c>
      <c r="D9" s="34">
        <v>10</v>
      </c>
    </row>
    <row r="10" spans="1:4" x14ac:dyDescent="0.25">
      <c r="A10" s="2" t="str">
        <f>"Kiseki"</f>
        <v>Kiseki</v>
      </c>
      <c r="B10" s="34">
        <v>15</v>
      </c>
      <c r="C10" s="34">
        <v>8</v>
      </c>
      <c r="D10" s="34">
        <v>8</v>
      </c>
    </row>
    <row r="11" spans="1:4" x14ac:dyDescent="0.25">
      <c r="A11" s="2" t="s">
        <v>64</v>
      </c>
      <c r="B11" s="34">
        <v>15</v>
      </c>
      <c r="C11" s="34">
        <v>8</v>
      </c>
      <c r="D11" s="34">
        <v>10</v>
      </c>
    </row>
    <row r="12" spans="1:4" x14ac:dyDescent="0.25">
      <c r="A12" s="2" t="str">
        <f>"Torii"</f>
        <v>Torii</v>
      </c>
      <c r="B12" s="34">
        <v>15</v>
      </c>
      <c r="C12" s="34">
        <v>8</v>
      </c>
      <c r="D12" s="34">
        <v>11</v>
      </c>
    </row>
    <row r="13" spans="1:4" x14ac:dyDescent="0.25">
      <c r="A13" s="2" t="s">
        <v>17</v>
      </c>
      <c r="B13" s="34">
        <v>14</v>
      </c>
      <c r="C13" s="34">
        <v>11</v>
      </c>
      <c r="D13" s="34">
        <v>9</v>
      </c>
    </row>
    <row r="14" spans="1:4" x14ac:dyDescent="0.25">
      <c r="A14" s="2" t="str">
        <f>"Olympique"</f>
        <v>Olympique</v>
      </c>
      <c r="B14" s="34">
        <v>13</v>
      </c>
      <c r="C14" s="34">
        <v>12</v>
      </c>
      <c r="D14" s="34">
        <v>7</v>
      </c>
    </row>
    <row r="15" spans="1:4" x14ac:dyDescent="0.25">
      <c r="A15" s="2" t="str">
        <f>"Baie-Comeau"</f>
        <v>Baie-Comeau</v>
      </c>
      <c r="B15" s="34">
        <v>13</v>
      </c>
      <c r="C15" s="34">
        <v>12</v>
      </c>
      <c r="D15" s="34">
        <v>6</v>
      </c>
    </row>
    <row r="16" spans="1:4" x14ac:dyDescent="0.25">
      <c r="A16" s="2" t="s">
        <v>7</v>
      </c>
      <c r="B16" s="34">
        <v>12</v>
      </c>
      <c r="C16" s="34">
        <v>14</v>
      </c>
      <c r="D16" s="34">
        <v>8</v>
      </c>
    </row>
    <row r="17" spans="1:4" x14ac:dyDescent="0.25">
      <c r="A17" s="2" t="s">
        <v>15</v>
      </c>
      <c r="B17" s="34">
        <v>12</v>
      </c>
      <c r="C17" s="34">
        <v>14</v>
      </c>
      <c r="D17" s="34">
        <v>8</v>
      </c>
    </row>
    <row r="18" spans="1:4" x14ac:dyDescent="0.25">
      <c r="A18" s="2" t="s">
        <v>12</v>
      </c>
      <c r="B18" s="34">
        <v>10</v>
      </c>
      <c r="C18" s="34">
        <v>16</v>
      </c>
      <c r="D18" s="34">
        <v>6</v>
      </c>
    </row>
    <row r="19" spans="1:4" x14ac:dyDescent="0.25">
      <c r="A19" s="2" t="str">
        <f>"Boucherville"</f>
        <v>Boucherville</v>
      </c>
      <c r="B19" s="34">
        <v>10</v>
      </c>
      <c r="C19" s="34">
        <v>16</v>
      </c>
      <c r="D19" s="34">
        <v>4</v>
      </c>
    </row>
    <row r="20" spans="1:4" x14ac:dyDescent="0.25">
      <c r="A20" s="2" t="s">
        <v>50</v>
      </c>
      <c r="B20" s="34">
        <v>10</v>
      </c>
      <c r="C20" s="34">
        <v>16</v>
      </c>
      <c r="D20" s="34">
        <v>8</v>
      </c>
    </row>
    <row r="21" spans="1:4" x14ac:dyDescent="0.25">
      <c r="A21" s="2" t="s">
        <v>5</v>
      </c>
      <c r="B21" s="34">
        <v>9</v>
      </c>
      <c r="C21" s="34">
        <v>19</v>
      </c>
      <c r="D21" s="34">
        <v>6</v>
      </c>
    </row>
    <row r="22" spans="1:4" x14ac:dyDescent="0.25">
      <c r="A22" s="2" t="str">
        <f>"Blainville"</f>
        <v>Blainville</v>
      </c>
      <c r="B22" s="34">
        <v>9</v>
      </c>
      <c r="C22" s="34">
        <v>19</v>
      </c>
      <c r="D22" s="34">
        <v>5</v>
      </c>
    </row>
    <row r="23" spans="1:4" x14ac:dyDescent="0.25">
      <c r="A23" s="2" t="s">
        <v>2</v>
      </c>
      <c r="B23" s="34">
        <v>9</v>
      </c>
      <c r="C23" s="34">
        <v>19</v>
      </c>
      <c r="D23" s="34">
        <v>6</v>
      </c>
    </row>
    <row r="24" spans="1:4" x14ac:dyDescent="0.25">
      <c r="A24" s="2" t="str">
        <f>"St. Jean-Bosco"</f>
        <v>St. Jean-Bosco</v>
      </c>
      <c r="B24" s="34">
        <v>8</v>
      </c>
      <c r="C24" s="34">
        <v>22</v>
      </c>
      <c r="D24" s="34">
        <v>5</v>
      </c>
    </row>
    <row r="25" spans="1:4" x14ac:dyDescent="0.25">
      <c r="A25" s="2" t="str">
        <f>"Sept-Iles"</f>
        <v>Sept-Iles</v>
      </c>
      <c r="B25" s="34">
        <v>7</v>
      </c>
      <c r="C25" s="34">
        <v>23</v>
      </c>
      <c r="D25" s="34">
        <v>3</v>
      </c>
    </row>
    <row r="26" spans="1:4" x14ac:dyDescent="0.25">
      <c r="A26" s="2" t="s">
        <v>6</v>
      </c>
      <c r="B26" s="34">
        <v>7</v>
      </c>
      <c r="C26" s="34">
        <v>23</v>
      </c>
      <c r="D26" s="34">
        <v>3</v>
      </c>
    </row>
    <row r="27" spans="1:4" x14ac:dyDescent="0.25">
      <c r="A27" s="2" t="s">
        <v>29</v>
      </c>
      <c r="B27" s="34">
        <v>6</v>
      </c>
      <c r="C27" s="34">
        <v>25</v>
      </c>
      <c r="D27" s="34">
        <v>2</v>
      </c>
    </row>
    <row r="28" spans="1:4" x14ac:dyDescent="0.25">
      <c r="A28" s="2" t="s">
        <v>9</v>
      </c>
      <c r="B28" s="34">
        <v>6</v>
      </c>
      <c r="C28" s="34">
        <v>25</v>
      </c>
      <c r="D28" s="34">
        <v>2</v>
      </c>
    </row>
    <row r="29" spans="1:4" x14ac:dyDescent="0.25">
      <c r="A29" s="2" t="str">
        <f>"Beauport"</f>
        <v>Beauport</v>
      </c>
      <c r="B29" s="34">
        <v>6</v>
      </c>
      <c r="C29" s="34">
        <v>25</v>
      </c>
      <c r="D29" s="34">
        <v>4</v>
      </c>
    </row>
    <row r="30" spans="1:4" x14ac:dyDescent="0.25">
      <c r="A30" s="2" t="s">
        <v>105</v>
      </c>
      <c r="B30" s="34">
        <v>6</v>
      </c>
      <c r="C30" s="34">
        <v>25</v>
      </c>
      <c r="D30" s="34">
        <v>3</v>
      </c>
    </row>
    <row r="31" spans="1:4" x14ac:dyDescent="0.25">
      <c r="A31" s="2" t="s">
        <v>4</v>
      </c>
      <c r="B31" s="34">
        <v>5</v>
      </c>
      <c r="C31" s="34">
        <v>29</v>
      </c>
      <c r="D31" s="34">
        <v>1</v>
      </c>
    </row>
    <row r="32" spans="1:4" x14ac:dyDescent="0.25">
      <c r="A32" s="2" t="s">
        <v>22</v>
      </c>
      <c r="B32" s="34">
        <v>5</v>
      </c>
      <c r="C32" s="34">
        <v>29</v>
      </c>
      <c r="D32" s="34">
        <v>3</v>
      </c>
    </row>
    <row r="33" spans="1:4" x14ac:dyDescent="0.25">
      <c r="A33" s="2" t="str">
        <f>"Perrot Shima"</f>
        <v>Perrot Shima</v>
      </c>
      <c r="B33" s="34">
        <v>5</v>
      </c>
      <c r="C33" s="34">
        <v>29</v>
      </c>
      <c r="D33" s="34"/>
    </row>
    <row r="34" spans="1:4" x14ac:dyDescent="0.25">
      <c r="A34" s="2" t="str">
        <f>"Bushidokan"</f>
        <v>Bushidokan</v>
      </c>
      <c r="B34" s="34">
        <v>5</v>
      </c>
      <c r="C34" s="34">
        <v>29</v>
      </c>
      <c r="D34" s="34">
        <v>3</v>
      </c>
    </row>
    <row r="35" spans="1:4" x14ac:dyDescent="0.25">
      <c r="A35" s="2" t="s">
        <v>54</v>
      </c>
      <c r="B35" s="34">
        <v>5</v>
      </c>
      <c r="C35" s="34">
        <v>29</v>
      </c>
      <c r="D35" s="34">
        <v>3</v>
      </c>
    </row>
    <row r="36" spans="1:4" x14ac:dyDescent="0.25">
      <c r="A36" s="2" t="str">
        <f>"Judo Beauce"</f>
        <v>Judo Beauce</v>
      </c>
      <c r="B36" s="34">
        <v>5</v>
      </c>
      <c r="C36" s="34">
        <v>29</v>
      </c>
      <c r="D36" s="34">
        <v>1</v>
      </c>
    </row>
    <row r="37" spans="1:4" x14ac:dyDescent="0.25">
      <c r="A37" s="2" t="str">
        <f>"Verdun"</f>
        <v>Verdun</v>
      </c>
      <c r="B37" s="34">
        <v>5</v>
      </c>
      <c r="C37" s="34">
        <v>29</v>
      </c>
      <c r="D37" s="34">
        <v>3</v>
      </c>
    </row>
    <row r="38" spans="1:4" x14ac:dyDescent="0.25">
      <c r="A38" s="2" t="str">
        <f>"Budokan St-Laurent"</f>
        <v>Budokan St-Laurent</v>
      </c>
      <c r="B38" s="34">
        <v>4</v>
      </c>
      <c r="C38" s="34">
        <v>36</v>
      </c>
      <c r="D38" s="34">
        <v>1</v>
      </c>
    </row>
    <row r="39" spans="1:4" x14ac:dyDescent="0.25">
      <c r="A39" s="2" t="str">
        <f>"St. Paul-l'Ermite"</f>
        <v>St. Paul-l'Ermite</v>
      </c>
      <c r="B39" s="34">
        <v>4</v>
      </c>
      <c r="C39" s="34">
        <v>36</v>
      </c>
      <c r="D39" s="34">
        <v>2</v>
      </c>
    </row>
    <row r="40" spans="1:4" x14ac:dyDescent="0.25">
      <c r="A40" s="2" t="s">
        <v>56</v>
      </c>
      <c r="B40" s="34">
        <v>4</v>
      </c>
      <c r="C40" s="34">
        <v>36</v>
      </c>
      <c r="D40" s="34">
        <v>2</v>
      </c>
    </row>
    <row r="41" spans="1:4" x14ac:dyDescent="0.25">
      <c r="A41" s="2" t="str">
        <f>"Lévis"</f>
        <v>Lévis</v>
      </c>
      <c r="B41" s="34">
        <v>4</v>
      </c>
      <c r="C41" s="34">
        <v>36</v>
      </c>
      <c r="D41" s="34">
        <v>2</v>
      </c>
    </row>
    <row r="42" spans="1:4" x14ac:dyDescent="0.25">
      <c r="A42" s="2" t="s">
        <v>51</v>
      </c>
      <c r="B42" s="34">
        <v>4</v>
      </c>
      <c r="C42" s="34">
        <v>36</v>
      </c>
      <c r="D42" s="34">
        <v>2</v>
      </c>
    </row>
    <row r="43" spans="1:4" x14ac:dyDescent="0.25">
      <c r="A43" s="2" t="str">
        <f>"St. Léonard"</f>
        <v>St. Léonard</v>
      </c>
      <c r="B43" s="34">
        <v>3</v>
      </c>
      <c r="C43" s="34">
        <v>41</v>
      </c>
      <c r="D43" s="34"/>
    </row>
    <row r="44" spans="1:4" x14ac:dyDescent="0.25">
      <c r="A44" s="2" t="s">
        <v>26</v>
      </c>
      <c r="B44" s="34">
        <v>3</v>
      </c>
      <c r="C44" s="34">
        <v>41</v>
      </c>
      <c r="D44" s="34">
        <v>2</v>
      </c>
    </row>
    <row r="45" spans="1:4" x14ac:dyDescent="0.25">
      <c r="A45" s="2" t="str">
        <f>"St. Hyacinthe"</f>
        <v>St. Hyacinthe</v>
      </c>
      <c r="B45" s="34">
        <v>3</v>
      </c>
      <c r="C45" s="34">
        <v>41</v>
      </c>
      <c r="D45" s="34">
        <v>2</v>
      </c>
    </row>
    <row r="46" spans="1:4" x14ac:dyDescent="0.25">
      <c r="A46" s="2" t="str">
        <f>"St. Hubert"</f>
        <v>St. Hubert</v>
      </c>
      <c r="B46" s="34">
        <v>3</v>
      </c>
      <c r="C46" s="34">
        <v>41</v>
      </c>
      <c r="D46" s="34">
        <v>1</v>
      </c>
    </row>
    <row r="47" spans="1:4" x14ac:dyDescent="0.25">
      <c r="A47" s="2" t="s">
        <v>23</v>
      </c>
      <c r="B47" s="34">
        <v>3</v>
      </c>
      <c r="C47" s="34">
        <v>41</v>
      </c>
      <c r="D47" s="34">
        <v>2</v>
      </c>
    </row>
    <row r="48" spans="1:4" x14ac:dyDescent="0.25">
      <c r="A48" s="2" t="s">
        <v>10</v>
      </c>
      <c r="B48" s="34">
        <v>3</v>
      </c>
      <c r="C48" s="34">
        <v>41</v>
      </c>
      <c r="D48" s="34">
        <v>2</v>
      </c>
    </row>
    <row r="49" spans="1:4" x14ac:dyDescent="0.25">
      <c r="A49" s="2" t="str">
        <f>"Ghishintaido"</f>
        <v>Ghishintaido</v>
      </c>
      <c r="B49" s="34">
        <v>2</v>
      </c>
      <c r="C49" s="34">
        <v>47</v>
      </c>
      <c r="D49" s="34">
        <v>1</v>
      </c>
    </row>
    <row r="50" spans="1:4" x14ac:dyDescent="0.25">
      <c r="A50" s="2" t="str">
        <f>"Judo Monde"</f>
        <v>Judo Monde</v>
      </c>
      <c r="B50" s="34">
        <v>2</v>
      </c>
      <c r="C50" s="34">
        <v>47</v>
      </c>
      <c r="D50" s="34">
        <v>1</v>
      </c>
    </row>
    <row r="51" spans="1:4" x14ac:dyDescent="0.25">
      <c r="A51" s="2" t="s">
        <v>32</v>
      </c>
      <c r="B51" s="34">
        <v>2</v>
      </c>
      <c r="C51" s="34">
        <v>47</v>
      </c>
      <c r="D51" s="34"/>
    </row>
    <row r="52" spans="1:4" x14ac:dyDescent="0.25">
      <c r="A52" s="2" t="str">
        <f>"To Haku kan"</f>
        <v>To Haku kan</v>
      </c>
      <c r="B52" s="34">
        <v>2</v>
      </c>
      <c r="C52" s="34">
        <v>47</v>
      </c>
      <c r="D52" s="34">
        <v>1</v>
      </c>
    </row>
    <row r="53" spans="1:4" x14ac:dyDescent="0.25">
      <c r="A53" s="2" t="s">
        <v>13</v>
      </c>
      <c r="B53" s="34">
        <v>2</v>
      </c>
      <c r="C53" s="34">
        <v>47</v>
      </c>
      <c r="D53" s="34">
        <v>1</v>
      </c>
    </row>
    <row r="54" spans="1:4" x14ac:dyDescent="0.25">
      <c r="A54" s="2" t="s">
        <v>21</v>
      </c>
      <c r="B54" s="34">
        <v>2</v>
      </c>
      <c r="C54" s="34">
        <v>47</v>
      </c>
      <c r="D54" s="34">
        <v>1</v>
      </c>
    </row>
    <row r="55" spans="1:4" x14ac:dyDescent="0.25">
      <c r="A55" s="2" t="s">
        <v>57</v>
      </c>
      <c r="B55" s="34">
        <v>2</v>
      </c>
      <c r="C55" s="34">
        <v>47</v>
      </c>
      <c r="D55" s="34">
        <v>1</v>
      </c>
    </row>
    <row r="56" spans="1:4" x14ac:dyDescent="0.25">
      <c r="A56" s="2" t="s">
        <v>16</v>
      </c>
      <c r="B56" s="34">
        <v>1</v>
      </c>
      <c r="C56" s="34">
        <v>54</v>
      </c>
      <c r="D56" s="34"/>
    </row>
    <row r="57" spans="1:4" x14ac:dyDescent="0.25">
      <c r="A57" s="2" t="s">
        <v>1</v>
      </c>
      <c r="B57" s="34">
        <v>1</v>
      </c>
      <c r="C57" s="34">
        <v>54</v>
      </c>
      <c r="D57" s="34"/>
    </row>
    <row r="58" spans="1:4" x14ac:dyDescent="0.25">
      <c r="A58" s="2" t="s">
        <v>52</v>
      </c>
      <c r="B58" s="34">
        <v>1</v>
      </c>
      <c r="C58" s="34">
        <v>54</v>
      </c>
      <c r="D58" s="34"/>
    </row>
    <row r="59" spans="1:4" x14ac:dyDescent="0.25">
      <c r="A59" s="2" t="s">
        <v>179</v>
      </c>
      <c r="B59" s="34">
        <v>1</v>
      </c>
      <c r="C59" s="34">
        <v>54</v>
      </c>
      <c r="D59" s="34"/>
    </row>
    <row r="60" spans="1:4" x14ac:dyDescent="0.25">
      <c r="A60" s="2" t="s">
        <v>180</v>
      </c>
      <c r="B60" s="34">
        <v>1</v>
      </c>
      <c r="C60" s="34">
        <v>54</v>
      </c>
      <c r="D60" s="34"/>
    </row>
    <row r="61" spans="1:4" x14ac:dyDescent="0.25">
      <c r="A61" s="2" t="s">
        <v>27</v>
      </c>
      <c r="B61" s="34">
        <v>11</v>
      </c>
      <c r="C61" s="34">
        <v>54</v>
      </c>
      <c r="D61" s="34"/>
    </row>
    <row r="62" spans="1:4" x14ac:dyDescent="0.25">
      <c r="A62" s="2" t="s">
        <v>11</v>
      </c>
      <c r="B62" s="34">
        <v>1</v>
      </c>
      <c r="C62" s="34">
        <v>54</v>
      </c>
      <c r="D62" s="34"/>
    </row>
    <row r="63" spans="1:4" x14ac:dyDescent="0.25">
      <c r="A63" s="2" t="s">
        <v>28</v>
      </c>
      <c r="B63" s="34">
        <v>1</v>
      </c>
      <c r="C63" s="34">
        <v>54</v>
      </c>
      <c r="D63" s="34"/>
    </row>
    <row r="64" spans="1:4" x14ac:dyDescent="0.25">
      <c r="A64" s="2" t="s">
        <v>101</v>
      </c>
      <c r="B64" s="34"/>
      <c r="C64" s="34"/>
      <c r="D64" s="34"/>
    </row>
    <row r="65" spans="1:4" x14ac:dyDescent="0.25">
      <c r="A65" s="2" t="s">
        <v>178</v>
      </c>
      <c r="B65" s="34"/>
      <c r="C65" s="34"/>
      <c r="D65" s="34"/>
    </row>
    <row r="66" spans="1:4" x14ac:dyDescent="0.25">
      <c r="A66" s="2" t="s">
        <v>24</v>
      </c>
      <c r="B66" s="34"/>
      <c r="C66" s="34"/>
      <c r="D66" s="34"/>
    </row>
    <row r="67" spans="1:4" x14ac:dyDescent="0.25">
      <c r="A67" s="2" t="s">
        <v>20</v>
      </c>
      <c r="B67" s="34"/>
      <c r="C67" s="34"/>
      <c r="D67" s="34"/>
    </row>
    <row r="68" spans="1:4" x14ac:dyDescent="0.25">
      <c r="A68" s="2" t="str">
        <f>"Rikidokan"</f>
        <v>Rikidokan</v>
      </c>
      <c r="B68" s="34"/>
      <c r="C68" s="34"/>
      <c r="D68" s="34"/>
    </row>
    <row r="69" spans="1:4" x14ac:dyDescent="0.25">
      <c r="A69" s="2" t="s">
        <v>25</v>
      </c>
      <c r="B69" s="34"/>
      <c r="C69" s="34"/>
      <c r="D69" s="34"/>
    </row>
    <row r="70" spans="1:4" x14ac:dyDescent="0.25">
      <c r="A70" s="2" t="str">
        <f>"Fermont"</f>
        <v>Fermont</v>
      </c>
      <c r="B70" s="34"/>
      <c r="C70" s="34"/>
      <c r="D70" s="34"/>
    </row>
    <row r="71" spans="1:4" x14ac:dyDescent="0.25">
      <c r="A71" s="2" t="s">
        <v>181</v>
      </c>
      <c r="B71" s="34"/>
      <c r="C71" s="34"/>
      <c r="D71" s="34"/>
    </row>
    <row r="72" spans="1:4" x14ac:dyDescent="0.25">
      <c r="A72" s="2" t="s">
        <v>14</v>
      </c>
      <c r="B72" s="34"/>
      <c r="C72" s="34"/>
      <c r="D72" s="34"/>
    </row>
    <row r="73" spans="1:4" x14ac:dyDescent="0.25">
      <c r="A73" s="2" t="s">
        <v>30</v>
      </c>
      <c r="B73" s="34"/>
      <c r="C73" s="34"/>
      <c r="D73" s="34"/>
    </row>
    <row r="74" spans="1:4" x14ac:dyDescent="0.25">
      <c r="A74" s="2" t="s">
        <v>19</v>
      </c>
      <c r="B74" s="34"/>
      <c r="C74" s="34"/>
      <c r="D74" s="34"/>
    </row>
    <row r="75" spans="1:4" x14ac:dyDescent="0.25">
      <c r="A75" s="2" t="s">
        <v>58</v>
      </c>
      <c r="B75" s="34"/>
      <c r="C75" s="34"/>
      <c r="D75" s="34"/>
    </row>
    <row r="76" spans="1:4" x14ac:dyDescent="0.25">
      <c r="A76" s="2" t="str">
        <f>"Port-Cartier"</f>
        <v>Port-Cartier</v>
      </c>
      <c r="B76" s="34"/>
      <c r="C76" s="34"/>
      <c r="D76" s="34"/>
    </row>
    <row r="77" spans="1:4" x14ac:dyDescent="0.25">
      <c r="A77" s="2" t="str">
        <f>"Kime-Waza/Do-Raku"</f>
        <v>Kime-Waza/Do-Raku</v>
      </c>
      <c r="B77" s="34"/>
      <c r="C77" s="34"/>
      <c r="D77" s="34"/>
    </row>
    <row r="78" spans="1:4" x14ac:dyDescent="0.25">
      <c r="A78" s="2" t="s">
        <v>103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2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1"/>
  <sheetViews>
    <sheetView topLeftCell="A37" zoomScale="150" zoomScaleNormal="150" workbookViewId="0">
      <selection activeCell="A3" sqref="A3"/>
    </sheetView>
  </sheetViews>
  <sheetFormatPr baseColWidth="10" defaultColWidth="25.7109375" defaultRowHeight="15" x14ac:dyDescent="0.25"/>
  <cols>
    <col min="1" max="1" width="28.28515625" customWidth="1"/>
    <col min="2" max="2" width="6.5703125" style="15" bestFit="1" customWidth="1"/>
    <col min="3" max="3" width="5.28515625" style="15" bestFit="1" customWidth="1"/>
    <col min="4" max="4" width="13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78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">
        <v>12</v>
      </c>
      <c r="B3" s="34">
        <v>46</v>
      </c>
      <c r="C3" s="34">
        <v>1</v>
      </c>
      <c r="D3" s="34">
        <v>36</v>
      </c>
    </row>
    <row r="4" spans="1:4" x14ac:dyDescent="0.25">
      <c r="A4" s="2" t="str">
        <f>"Shidokan"</f>
        <v>Shidokan</v>
      </c>
      <c r="B4" s="34">
        <v>39</v>
      </c>
      <c r="C4" s="34">
        <v>2</v>
      </c>
      <c r="D4" s="34">
        <v>27</v>
      </c>
    </row>
    <row r="5" spans="1:4" x14ac:dyDescent="0.25">
      <c r="A5" s="2" t="s">
        <v>3</v>
      </c>
      <c r="B5" s="34">
        <v>28</v>
      </c>
      <c r="C5" s="34">
        <v>3</v>
      </c>
      <c r="D5" s="34">
        <v>19</v>
      </c>
    </row>
    <row r="6" spans="1:4" x14ac:dyDescent="0.25">
      <c r="A6" s="2" t="s">
        <v>0</v>
      </c>
      <c r="B6" s="34">
        <v>19</v>
      </c>
      <c r="C6" s="34">
        <v>4</v>
      </c>
      <c r="D6" s="34">
        <v>13</v>
      </c>
    </row>
    <row r="7" spans="1:4" x14ac:dyDescent="0.25">
      <c r="A7" s="2" t="s">
        <v>29</v>
      </c>
      <c r="B7" s="34">
        <v>17</v>
      </c>
      <c r="C7" s="34">
        <v>5</v>
      </c>
      <c r="D7" s="34">
        <v>10</v>
      </c>
    </row>
    <row r="8" spans="1:4" x14ac:dyDescent="0.25">
      <c r="A8" s="2" t="str">
        <f>"Seiko"</f>
        <v>Seiko</v>
      </c>
      <c r="B8" s="34">
        <v>16</v>
      </c>
      <c r="C8" s="34">
        <v>6</v>
      </c>
      <c r="D8" s="34">
        <v>11</v>
      </c>
    </row>
    <row r="9" spans="1:4" x14ac:dyDescent="0.25">
      <c r="A9" s="2" t="s">
        <v>2</v>
      </c>
      <c r="B9" s="34">
        <v>16</v>
      </c>
      <c r="C9" s="34">
        <v>6</v>
      </c>
      <c r="D9" s="34">
        <v>12</v>
      </c>
    </row>
    <row r="10" spans="1:4" x14ac:dyDescent="0.25">
      <c r="A10" s="2" t="str">
        <f>"Haut-Richelieu"</f>
        <v>Haut-Richelieu</v>
      </c>
      <c r="B10" s="34">
        <v>15</v>
      </c>
      <c r="C10" s="34">
        <v>8</v>
      </c>
      <c r="D10" s="34">
        <v>6</v>
      </c>
    </row>
    <row r="11" spans="1:4" x14ac:dyDescent="0.25">
      <c r="A11" s="2" t="s">
        <v>17</v>
      </c>
      <c r="B11" s="34">
        <v>15</v>
      </c>
      <c r="C11" s="34">
        <v>8</v>
      </c>
      <c r="D11" s="34">
        <v>10</v>
      </c>
    </row>
    <row r="12" spans="1:4" x14ac:dyDescent="0.25">
      <c r="A12" s="2" t="str">
        <f>"Olympique"</f>
        <v>Olympique</v>
      </c>
      <c r="B12" s="34">
        <v>15</v>
      </c>
      <c r="C12" s="34">
        <v>8</v>
      </c>
      <c r="D12" s="34">
        <v>7</v>
      </c>
    </row>
    <row r="13" spans="1:4" x14ac:dyDescent="0.25">
      <c r="A13" s="2" t="str">
        <f>"Judo Beauce"</f>
        <v>Judo Beauce</v>
      </c>
      <c r="B13" s="34">
        <v>15</v>
      </c>
      <c r="C13" s="34">
        <v>8</v>
      </c>
      <c r="D13" s="34">
        <v>9</v>
      </c>
    </row>
    <row r="14" spans="1:4" x14ac:dyDescent="0.25">
      <c r="A14" s="2" t="str">
        <f>"Beauport"</f>
        <v>Beauport</v>
      </c>
      <c r="B14" s="34">
        <v>14</v>
      </c>
      <c r="C14" s="34">
        <v>12</v>
      </c>
      <c r="D14" s="34">
        <v>8</v>
      </c>
    </row>
    <row r="15" spans="1:4" x14ac:dyDescent="0.25">
      <c r="A15" s="2" t="s">
        <v>22</v>
      </c>
      <c r="B15" s="34">
        <v>14</v>
      </c>
      <c r="C15" s="34">
        <v>12</v>
      </c>
      <c r="D15" s="34">
        <v>10</v>
      </c>
    </row>
    <row r="16" spans="1:4" x14ac:dyDescent="0.25">
      <c r="A16" s="2" t="str">
        <f>"Sept-Iles"</f>
        <v>Sept-Iles</v>
      </c>
      <c r="B16" s="34">
        <v>12</v>
      </c>
      <c r="C16" s="34">
        <v>14</v>
      </c>
      <c r="D16" s="34">
        <v>5</v>
      </c>
    </row>
    <row r="17" spans="1:4" x14ac:dyDescent="0.25">
      <c r="A17" s="2" t="str">
        <f>"Boucherville"</f>
        <v>Boucherville</v>
      </c>
      <c r="B17" s="34">
        <v>11</v>
      </c>
      <c r="C17" s="34">
        <v>15</v>
      </c>
      <c r="D17" s="34">
        <v>7</v>
      </c>
    </row>
    <row r="18" spans="1:4" x14ac:dyDescent="0.25">
      <c r="A18" s="2" t="str">
        <f>"Blainville"</f>
        <v>Blainville</v>
      </c>
      <c r="B18" s="34">
        <v>10</v>
      </c>
      <c r="C18" s="34">
        <v>16</v>
      </c>
      <c r="D18" s="34">
        <v>3</v>
      </c>
    </row>
    <row r="19" spans="1:4" x14ac:dyDescent="0.25">
      <c r="A19" s="2" t="str">
        <f>"Albatros"</f>
        <v>Albatros</v>
      </c>
      <c r="B19" s="34">
        <v>9</v>
      </c>
      <c r="C19" s="34">
        <v>17</v>
      </c>
      <c r="D19" s="34">
        <v>7</v>
      </c>
    </row>
    <row r="20" spans="1:4" x14ac:dyDescent="0.25">
      <c r="A20" s="2" t="s">
        <v>15</v>
      </c>
      <c r="B20" s="34">
        <v>9</v>
      </c>
      <c r="C20" s="34">
        <v>17</v>
      </c>
      <c r="D20" s="34">
        <v>3</v>
      </c>
    </row>
    <row r="21" spans="1:4" x14ac:dyDescent="0.25">
      <c r="A21" s="2" t="s">
        <v>4</v>
      </c>
      <c r="B21" s="34">
        <v>9</v>
      </c>
      <c r="C21" s="34">
        <v>17</v>
      </c>
      <c r="D21" s="34">
        <v>4</v>
      </c>
    </row>
    <row r="22" spans="1:4" x14ac:dyDescent="0.25">
      <c r="A22" s="2" t="str">
        <f>"Kiseki"</f>
        <v>Kiseki</v>
      </c>
      <c r="B22" s="34">
        <v>7</v>
      </c>
      <c r="C22" s="34">
        <v>20</v>
      </c>
      <c r="D22" s="34">
        <v>2</v>
      </c>
    </row>
    <row r="23" spans="1:4" x14ac:dyDescent="0.25">
      <c r="A23" s="2" t="s">
        <v>7</v>
      </c>
      <c r="B23" s="34">
        <v>7</v>
      </c>
      <c r="C23" s="34">
        <v>20</v>
      </c>
      <c r="D23" s="34">
        <v>5</v>
      </c>
    </row>
    <row r="24" spans="1:4" x14ac:dyDescent="0.25">
      <c r="A24" s="2" t="str">
        <f>"St. Paul-l'Ermite"</f>
        <v>St. Paul-l'Ermite</v>
      </c>
      <c r="B24" s="34">
        <v>7</v>
      </c>
      <c r="C24" s="34">
        <v>20</v>
      </c>
      <c r="D24" s="34">
        <v>4</v>
      </c>
    </row>
    <row r="25" spans="1:4" x14ac:dyDescent="0.25">
      <c r="A25" s="2" t="s">
        <v>11</v>
      </c>
      <c r="B25" s="34">
        <v>7</v>
      </c>
      <c r="C25" s="34">
        <v>20</v>
      </c>
      <c r="D25" s="34">
        <v>3</v>
      </c>
    </row>
    <row r="26" spans="1:4" x14ac:dyDescent="0.25">
      <c r="A26" s="2" t="str">
        <f>"Torii"</f>
        <v>Torii</v>
      </c>
      <c r="B26" s="34">
        <v>6</v>
      </c>
      <c r="C26" s="34">
        <v>24</v>
      </c>
      <c r="D26" s="34">
        <v>3</v>
      </c>
    </row>
    <row r="27" spans="1:4" x14ac:dyDescent="0.25">
      <c r="A27" s="2" t="str">
        <f>"St. Hyacinthe"</f>
        <v>St. Hyacinthe</v>
      </c>
      <c r="B27" s="34">
        <v>6</v>
      </c>
      <c r="C27" s="34">
        <v>24</v>
      </c>
      <c r="D27" s="34">
        <v>2</v>
      </c>
    </row>
    <row r="28" spans="1:4" x14ac:dyDescent="0.25">
      <c r="A28" s="2" t="s">
        <v>58</v>
      </c>
      <c r="B28" s="34">
        <v>6</v>
      </c>
      <c r="C28" s="34">
        <v>24</v>
      </c>
      <c r="D28" s="34">
        <v>4</v>
      </c>
    </row>
    <row r="29" spans="1:4" x14ac:dyDescent="0.25">
      <c r="A29" s="2" t="str">
        <f>"Budokan St-Laurent"</f>
        <v>Budokan St-Laurent</v>
      </c>
      <c r="B29" s="34">
        <v>5</v>
      </c>
      <c r="C29" s="34">
        <v>27</v>
      </c>
      <c r="D29" s="34">
        <v>3</v>
      </c>
    </row>
    <row r="30" spans="1:4" x14ac:dyDescent="0.25">
      <c r="A30" s="2" t="str">
        <f>"To Haku kan"</f>
        <v>To Haku kan</v>
      </c>
      <c r="B30" s="34">
        <v>5</v>
      </c>
      <c r="C30" s="34">
        <v>27</v>
      </c>
      <c r="D30" s="34">
        <v>3</v>
      </c>
    </row>
    <row r="31" spans="1:4" x14ac:dyDescent="0.25">
      <c r="A31" s="2" t="s">
        <v>52</v>
      </c>
      <c r="B31" s="34">
        <v>5</v>
      </c>
      <c r="C31" s="34">
        <v>27</v>
      </c>
      <c r="D31" s="34">
        <v>3</v>
      </c>
    </row>
    <row r="32" spans="1:4" x14ac:dyDescent="0.25">
      <c r="A32" s="2" t="str">
        <f>"Rikidokan"</f>
        <v>Rikidokan</v>
      </c>
      <c r="B32" s="34">
        <v>5</v>
      </c>
      <c r="C32" s="34">
        <v>27</v>
      </c>
      <c r="D32" s="34">
        <v>2</v>
      </c>
    </row>
    <row r="33" spans="1:4" x14ac:dyDescent="0.25">
      <c r="A33" s="2" t="s">
        <v>64</v>
      </c>
      <c r="B33" s="34">
        <v>4</v>
      </c>
      <c r="C33" s="34">
        <v>31</v>
      </c>
      <c r="D33" s="34">
        <v>2</v>
      </c>
    </row>
    <row r="34" spans="1:4" x14ac:dyDescent="0.25">
      <c r="A34" s="2" t="s">
        <v>6</v>
      </c>
      <c r="B34" s="34">
        <v>4</v>
      </c>
      <c r="C34" s="34">
        <v>31</v>
      </c>
      <c r="D34" s="34"/>
    </row>
    <row r="35" spans="1:4" x14ac:dyDescent="0.25">
      <c r="A35" s="2" t="s">
        <v>9</v>
      </c>
      <c r="B35" s="34">
        <v>4</v>
      </c>
      <c r="C35" s="34">
        <v>31</v>
      </c>
      <c r="D35" s="34">
        <v>1</v>
      </c>
    </row>
    <row r="36" spans="1:4" x14ac:dyDescent="0.25">
      <c r="A36" s="2" t="str">
        <f>"Perrot Shima"</f>
        <v>Perrot Shima</v>
      </c>
      <c r="B36" s="34">
        <v>4</v>
      </c>
      <c r="C36" s="34">
        <v>31</v>
      </c>
      <c r="D36" s="34">
        <v>2</v>
      </c>
    </row>
    <row r="37" spans="1:4" x14ac:dyDescent="0.25">
      <c r="A37" s="2" t="str">
        <f>"Lévis"</f>
        <v>Lévis</v>
      </c>
      <c r="B37" s="34">
        <v>4</v>
      </c>
      <c r="C37" s="34">
        <v>31</v>
      </c>
      <c r="D37" s="34">
        <v>1</v>
      </c>
    </row>
    <row r="38" spans="1:4" x14ac:dyDescent="0.25">
      <c r="A38" s="2" t="s">
        <v>16</v>
      </c>
      <c r="B38" s="34">
        <v>4</v>
      </c>
      <c r="C38" s="34">
        <v>31</v>
      </c>
      <c r="D38" s="34">
        <v>2</v>
      </c>
    </row>
    <row r="39" spans="1:4" x14ac:dyDescent="0.25">
      <c r="A39" s="2" t="s">
        <v>5</v>
      </c>
      <c r="B39" s="34">
        <v>3</v>
      </c>
      <c r="C39" s="34">
        <v>37</v>
      </c>
      <c r="D39" s="34">
        <v>1</v>
      </c>
    </row>
    <row r="40" spans="1:4" x14ac:dyDescent="0.25">
      <c r="A40" s="2" t="str">
        <f>"Bushidokan"</f>
        <v>Bushidokan</v>
      </c>
      <c r="B40" s="34">
        <v>3</v>
      </c>
      <c r="C40" s="34">
        <v>37</v>
      </c>
      <c r="D40" s="34">
        <v>1</v>
      </c>
    </row>
    <row r="41" spans="1:4" x14ac:dyDescent="0.25">
      <c r="A41" s="2" t="str">
        <f>"St. Hubert"</f>
        <v>St. Hubert</v>
      </c>
      <c r="B41" s="34">
        <v>3</v>
      </c>
      <c r="C41" s="34">
        <v>37</v>
      </c>
      <c r="D41" s="34"/>
    </row>
    <row r="42" spans="1:4" x14ac:dyDescent="0.25">
      <c r="A42" s="2" t="str">
        <f>"Judo Monde"</f>
        <v>Judo Monde</v>
      </c>
      <c r="B42" s="34">
        <v>3</v>
      </c>
      <c r="C42" s="34">
        <v>37</v>
      </c>
      <c r="D42" s="34">
        <v>2</v>
      </c>
    </row>
    <row r="43" spans="1:4" x14ac:dyDescent="0.25">
      <c r="A43" s="2" t="s">
        <v>1</v>
      </c>
      <c r="B43" s="34">
        <v>3</v>
      </c>
      <c r="C43" s="34">
        <v>37</v>
      </c>
      <c r="D43" s="34">
        <v>2</v>
      </c>
    </row>
    <row r="44" spans="1:4" x14ac:dyDescent="0.25">
      <c r="A44" s="2" t="s">
        <v>20</v>
      </c>
      <c r="B44" s="34">
        <v>3</v>
      </c>
      <c r="C44" s="34">
        <v>37</v>
      </c>
      <c r="D44" s="34">
        <v>2</v>
      </c>
    </row>
    <row r="45" spans="1:4" x14ac:dyDescent="0.25">
      <c r="A45" s="2" t="s">
        <v>14</v>
      </c>
      <c r="B45" s="34">
        <v>3</v>
      </c>
      <c r="C45" s="34">
        <v>37</v>
      </c>
      <c r="D45" s="34">
        <v>1</v>
      </c>
    </row>
    <row r="46" spans="1:4" x14ac:dyDescent="0.25">
      <c r="A46" s="2" t="str">
        <f>"Baie-Comeau"</f>
        <v>Baie-Comeau</v>
      </c>
      <c r="B46" s="34">
        <v>2</v>
      </c>
      <c r="C46" s="34">
        <v>44</v>
      </c>
      <c r="D46" s="34"/>
    </row>
    <row r="47" spans="1:4" x14ac:dyDescent="0.25">
      <c r="A47" s="2" t="s">
        <v>54</v>
      </c>
      <c r="B47" s="34">
        <v>2</v>
      </c>
      <c r="C47" s="34">
        <v>44</v>
      </c>
      <c r="D47" s="34">
        <v>1</v>
      </c>
    </row>
    <row r="48" spans="1:4" x14ac:dyDescent="0.25">
      <c r="A48" s="2" t="str">
        <f>"St. Léonard"</f>
        <v>St. Léonard</v>
      </c>
      <c r="B48" s="34">
        <v>2</v>
      </c>
      <c r="C48" s="34">
        <v>44</v>
      </c>
      <c r="D48" s="34"/>
    </row>
    <row r="49" spans="1:4" x14ac:dyDescent="0.25">
      <c r="A49" s="2" t="s">
        <v>23</v>
      </c>
      <c r="B49" s="34">
        <v>2</v>
      </c>
      <c r="C49" s="34">
        <v>44</v>
      </c>
      <c r="D49" s="34"/>
    </row>
    <row r="50" spans="1:4" x14ac:dyDescent="0.25">
      <c r="A50" s="2" t="s">
        <v>179</v>
      </c>
      <c r="B50" s="34">
        <v>2</v>
      </c>
      <c r="C50" s="34">
        <v>44</v>
      </c>
      <c r="D50" s="34">
        <v>1</v>
      </c>
    </row>
    <row r="51" spans="1:4" x14ac:dyDescent="0.25">
      <c r="A51" s="2" t="s">
        <v>104</v>
      </c>
      <c r="B51" s="34">
        <v>2</v>
      </c>
      <c r="C51" s="34">
        <v>44</v>
      </c>
      <c r="D51" s="34">
        <v>1</v>
      </c>
    </row>
    <row r="52" spans="1:4" x14ac:dyDescent="0.25">
      <c r="A52" s="2" t="s">
        <v>50</v>
      </c>
      <c r="B52" s="34">
        <v>1</v>
      </c>
      <c r="C52" s="34">
        <v>50</v>
      </c>
      <c r="D52" s="34"/>
    </row>
    <row r="53" spans="1:4" x14ac:dyDescent="0.25">
      <c r="A53" s="2" t="str">
        <f>"St. Jean-Bosco"</f>
        <v>St. Jean-Bosco</v>
      </c>
      <c r="B53" s="34">
        <v>1</v>
      </c>
      <c r="C53" s="34">
        <v>50</v>
      </c>
      <c r="D53" s="34"/>
    </row>
    <row r="54" spans="1:4" x14ac:dyDescent="0.25">
      <c r="A54" s="2" t="s">
        <v>56</v>
      </c>
      <c r="B54" s="34">
        <v>1</v>
      </c>
      <c r="C54" s="34">
        <v>50</v>
      </c>
      <c r="D54" s="34"/>
    </row>
    <row r="55" spans="1:4" x14ac:dyDescent="0.25">
      <c r="A55" s="2" t="s">
        <v>26</v>
      </c>
      <c r="B55" s="34">
        <v>1</v>
      </c>
      <c r="C55" s="34">
        <v>50</v>
      </c>
      <c r="D55" s="34"/>
    </row>
    <row r="56" spans="1:4" x14ac:dyDescent="0.25">
      <c r="A56" s="2" t="s">
        <v>27</v>
      </c>
      <c r="B56" s="34">
        <v>1</v>
      </c>
      <c r="C56" s="34">
        <v>50</v>
      </c>
      <c r="D56" s="34"/>
    </row>
    <row r="57" spans="1:4" x14ac:dyDescent="0.25">
      <c r="A57" s="2" t="s">
        <v>178</v>
      </c>
      <c r="B57" s="34">
        <v>1</v>
      </c>
      <c r="C57" s="34">
        <v>50</v>
      </c>
      <c r="D57" s="34"/>
    </row>
    <row r="58" spans="1:4" x14ac:dyDescent="0.25">
      <c r="A58" s="2" t="str">
        <f>"Fermont"</f>
        <v>Fermont</v>
      </c>
      <c r="B58" s="34">
        <v>1</v>
      </c>
      <c r="C58" s="34">
        <v>50</v>
      </c>
      <c r="D58" s="34"/>
    </row>
    <row r="59" spans="1:4" x14ac:dyDescent="0.25">
      <c r="A59" s="2" t="s">
        <v>30</v>
      </c>
      <c r="B59" s="34">
        <v>1</v>
      </c>
      <c r="C59" s="34">
        <v>50</v>
      </c>
      <c r="D59" s="34"/>
    </row>
    <row r="60" spans="1:4" x14ac:dyDescent="0.25">
      <c r="A60" s="2" t="str">
        <f>"Kime-Waza/Do-Raku"</f>
        <v>Kime-Waza/Do-Raku</v>
      </c>
      <c r="B60" s="34">
        <v>1</v>
      </c>
      <c r="C60" s="34">
        <v>50</v>
      </c>
      <c r="D60" s="34"/>
    </row>
    <row r="61" spans="1:4" x14ac:dyDescent="0.25">
      <c r="A61" s="2" t="s">
        <v>103</v>
      </c>
      <c r="B61" s="34">
        <v>1</v>
      </c>
      <c r="C61" s="34">
        <v>50</v>
      </c>
      <c r="D61" s="34"/>
    </row>
    <row r="62" spans="1:4" x14ac:dyDescent="0.25">
      <c r="A62" s="2" t="s">
        <v>99</v>
      </c>
      <c r="B62" s="34"/>
      <c r="C62" s="34"/>
      <c r="D62" s="34"/>
    </row>
    <row r="63" spans="1:4" x14ac:dyDescent="0.25">
      <c r="A63" s="2" t="s">
        <v>105</v>
      </c>
      <c r="B63" s="34"/>
      <c r="C63" s="34"/>
      <c r="D63" s="34"/>
    </row>
    <row r="64" spans="1:4" x14ac:dyDescent="0.25">
      <c r="A64" s="2" t="str">
        <f>"Verdun"</f>
        <v>Verdun</v>
      </c>
      <c r="B64" s="34"/>
      <c r="C64" s="34"/>
      <c r="D64" s="34"/>
    </row>
    <row r="65" spans="1:4" x14ac:dyDescent="0.25">
      <c r="A65" s="2" t="s">
        <v>51</v>
      </c>
      <c r="B65" s="34"/>
      <c r="C65" s="34"/>
      <c r="D65" s="34"/>
    </row>
    <row r="66" spans="1:4" x14ac:dyDescent="0.25">
      <c r="A66" s="2" t="s">
        <v>10</v>
      </c>
      <c r="B66" s="34"/>
      <c r="C66" s="34"/>
      <c r="D66" s="34"/>
    </row>
    <row r="67" spans="1:4" x14ac:dyDescent="0.25">
      <c r="A67" s="2" t="str">
        <f>"Ghishintaido"</f>
        <v>Ghishintaido</v>
      </c>
      <c r="B67" s="34"/>
      <c r="C67" s="34"/>
      <c r="D67" s="34"/>
    </row>
    <row r="68" spans="1:4" x14ac:dyDescent="0.25">
      <c r="A68" s="2" t="s">
        <v>32</v>
      </c>
      <c r="B68" s="34"/>
      <c r="C68" s="34"/>
      <c r="D68" s="34"/>
    </row>
    <row r="69" spans="1:4" x14ac:dyDescent="0.25">
      <c r="A69" s="2" t="s">
        <v>13</v>
      </c>
      <c r="B69" s="34"/>
      <c r="C69" s="34"/>
      <c r="D69" s="34"/>
    </row>
    <row r="70" spans="1:4" x14ac:dyDescent="0.25">
      <c r="A70" s="2" t="s">
        <v>21</v>
      </c>
      <c r="B70" s="34"/>
      <c r="C70" s="34"/>
      <c r="D70" s="34"/>
    </row>
    <row r="71" spans="1:4" x14ac:dyDescent="0.25">
      <c r="A71" s="2" t="s">
        <v>57</v>
      </c>
      <c r="B71" s="34"/>
      <c r="C71" s="34"/>
      <c r="D71" s="34"/>
    </row>
    <row r="72" spans="1:4" x14ac:dyDescent="0.25">
      <c r="A72" s="2" t="s">
        <v>180</v>
      </c>
      <c r="B72" s="34"/>
      <c r="C72" s="34"/>
      <c r="D72" s="34"/>
    </row>
    <row r="73" spans="1:4" x14ac:dyDescent="0.25">
      <c r="A73" s="2" t="s">
        <v>28</v>
      </c>
      <c r="B73" s="34"/>
      <c r="C73" s="34"/>
      <c r="D73" s="34"/>
    </row>
    <row r="74" spans="1:4" x14ac:dyDescent="0.25">
      <c r="A74" s="2" t="s">
        <v>101</v>
      </c>
      <c r="B74" s="34"/>
      <c r="C74" s="34"/>
      <c r="D74" s="34"/>
    </row>
    <row r="75" spans="1:4" x14ac:dyDescent="0.25">
      <c r="A75" s="2" t="s">
        <v>24</v>
      </c>
      <c r="B75" s="34"/>
      <c r="C75" s="34"/>
      <c r="D75" s="34"/>
    </row>
    <row r="76" spans="1:4" x14ac:dyDescent="0.25">
      <c r="A76" s="2" t="s">
        <v>25</v>
      </c>
      <c r="B76" s="34"/>
      <c r="C76" s="34"/>
      <c r="D76" s="34"/>
    </row>
    <row r="77" spans="1:4" x14ac:dyDescent="0.25">
      <c r="A77" s="2" t="s">
        <v>181</v>
      </c>
      <c r="B77" s="34"/>
      <c r="C77" s="34"/>
      <c r="D77" s="34"/>
    </row>
    <row r="78" spans="1:4" x14ac:dyDescent="0.25">
      <c r="A78" s="2" t="s">
        <v>19</v>
      </c>
      <c r="B78" s="34"/>
      <c r="C78" s="34"/>
      <c r="D78" s="34"/>
    </row>
    <row r="79" spans="1:4" x14ac:dyDescent="0.25">
      <c r="A79" s="2" t="str">
        <f>"Port-Cartier"</f>
        <v>Port-Cartier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300-000000000000}">
    <sortState xmlns:xlrd2="http://schemas.microsoft.com/office/spreadsheetml/2017/richdata2" ref="A3:D92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1"/>
  <sheetViews>
    <sheetView zoomScale="140" zoomScaleNormal="140" workbookViewId="0">
      <selection activeCell="A5" sqref="A5"/>
    </sheetView>
  </sheetViews>
  <sheetFormatPr baseColWidth="10" defaultRowHeight="15" x14ac:dyDescent="0.25"/>
  <cols>
    <col min="1" max="1" width="26.85546875" customWidth="1"/>
    <col min="2" max="2" width="7.28515625" style="15" customWidth="1"/>
    <col min="3" max="3" width="7.42578125" style="15" customWidth="1"/>
    <col min="4" max="4" width="13.140625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79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">
        <v>17</v>
      </c>
      <c r="B3" s="34">
        <v>34</v>
      </c>
      <c r="C3" s="34">
        <v>1</v>
      </c>
      <c r="D3" s="34">
        <v>23</v>
      </c>
    </row>
    <row r="4" spans="1:4" x14ac:dyDescent="0.25">
      <c r="A4" s="2" t="str">
        <f>"Shidokan"</f>
        <v>Shidokan</v>
      </c>
      <c r="B4" s="34">
        <v>31</v>
      </c>
      <c r="C4" s="34">
        <v>2</v>
      </c>
      <c r="D4" s="34">
        <v>23</v>
      </c>
    </row>
    <row r="5" spans="1:4" x14ac:dyDescent="0.25">
      <c r="A5" s="2" t="str">
        <f>"Boucherville"</f>
        <v>Boucherville</v>
      </c>
      <c r="B5" s="34">
        <v>18</v>
      </c>
      <c r="C5" s="34">
        <v>3</v>
      </c>
      <c r="D5" s="34">
        <v>12</v>
      </c>
    </row>
    <row r="6" spans="1:4" x14ac:dyDescent="0.25">
      <c r="A6" s="2" t="str">
        <f>"Judo Beauce"</f>
        <v>Judo Beauce</v>
      </c>
      <c r="B6" s="34">
        <v>18</v>
      </c>
      <c r="C6" s="34">
        <v>3</v>
      </c>
      <c r="D6" s="34">
        <v>12</v>
      </c>
    </row>
    <row r="7" spans="1:4" x14ac:dyDescent="0.25">
      <c r="A7" s="2" t="s">
        <v>29</v>
      </c>
      <c r="B7" s="34">
        <v>14</v>
      </c>
      <c r="C7" s="34">
        <v>5</v>
      </c>
      <c r="D7" s="34">
        <v>6</v>
      </c>
    </row>
    <row r="8" spans="1:4" x14ac:dyDescent="0.25">
      <c r="A8" s="2" t="s">
        <v>0</v>
      </c>
      <c r="B8" s="34">
        <v>12</v>
      </c>
      <c r="C8" s="34">
        <v>6</v>
      </c>
      <c r="D8" s="34">
        <v>7</v>
      </c>
    </row>
    <row r="9" spans="1:4" x14ac:dyDescent="0.25">
      <c r="A9" s="2" t="s">
        <v>2</v>
      </c>
      <c r="B9" s="34">
        <v>11</v>
      </c>
      <c r="C9" s="34">
        <v>7</v>
      </c>
      <c r="D9" s="34">
        <v>7</v>
      </c>
    </row>
    <row r="10" spans="1:4" x14ac:dyDescent="0.25">
      <c r="A10" s="2" t="s">
        <v>6</v>
      </c>
      <c r="B10" s="34">
        <v>11</v>
      </c>
      <c r="C10" s="34">
        <v>7</v>
      </c>
      <c r="D10" s="34">
        <v>7</v>
      </c>
    </row>
    <row r="11" spans="1:4" x14ac:dyDescent="0.25">
      <c r="A11" s="2" t="s">
        <v>3</v>
      </c>
      <c r="B11" s="34">
        <v>10</v>
      </c>
      <c r="C11" s="34">
        <v>9</v>
      </c>
      <c r="D11" s="34">
        <v>5</v>
      </c>
    </row>
    <row r="12" spans="1:4" x14ac:dyDescent="0.25">
      <c r="A12" s="2" t="str">
        <f>"St. Léonard"</f>
        <v>St. Léonard</v>
      </c>
      <c r="B12" s="34">
        <v>10</v>
      </c>
      <c r="C12" s="34">
        <v>9</v>
      </c>
      <c r="D12" s="34">
        <v>5</v>
      </c>
    </row>
    <row r="13" spans="1:4" x14ac:dyDescent="0.25">
      <c r="A13" s="2" t="str">
        <f>"Baie-Comeau"</f>
        <v>Baie-Comeau</v>
      </c>
      <c r="B13" s="34">
        <v>10</v>
      </c>
      <c r="C13" s="34">
        <v>9</v>
      </c>
      <c r="D13" s="34">
        <v>6</v>
      </c>
    </row>
    <row r="14" spans="1:4" x14ac:dyDescent="0.25">
      <c r="A14" s="2" t="s">
        <v>9</v>
      </c>
      <c r="B14" s="34">
        <v>10</v>
      </c>
      <c r="C14" s="34">
        <v>9</v>
      </c>
      <c r="D14" s="34">
        <v>6</v>
      </c>
    </row>
    <row r="15" spans="1:4" x14ac:dyDescent="0.25">
      <c r="A15" s="2" t="str">
        <f>"Albatros"</f>
        <v>Albatros</v>
      </c>
      <c r="B15" s="34">
        <v>10</v>
      </c>
      <c r="C15" s="34">
        <v>9</v>
      </c>
      <c r="D15" s="34">
        <v>7</v>
      </c>
    </row>
    <row r="16" spans="1:4" x14ac:dyDescent="0.25">
      <c r="A16" s="2" t="str">
        <f>"Blainville"</f>
        <v>Blainville</v>
      </c>
      <c r="B16" s="34">
        <v>9</v>
      </c>
      <c r="C16" s="34">
        <v>14</v>
      </c>
      <c r="D16" s="34">
        <v>3</v>
      </c>
    </row>
    <row r="17" spans="1:4" x14ac:dyDescent="0.25">
      <c r="A17" s="2" t="str">
        <f>"Haut-Richelieu"</f>
        <v>Haut-Richelieu</v>
      </c>
      <c r="B17" s="34">
        <v>8</v>
      </c>
      <c r="C17" s="34">
        <v>15</v>
      </c>
      <c r="D17" s="34">
        <v>2</v>
      </c>
    </row>
    <row r="18" spans="1:4" x14ac:dyDescent="0.25">
      <c r="A18" s="2" t="s">
        <v>12</v>
      </c>
      <c r="B18" s="34">
        <v>8</v>
      </c>
      <c r="C18" s="34">
        <v>15</v>
      </c>
      <c r="D18" s="34">
        <v>2</v>
      </c>
    </row>
    <row r="19" spans="1:4" x14ac:dyDescent="0.25">
      <c r="A19" s="2" t="str">
        <f>"Perrot Shima"</f>
        <v>Perrot Shima</v>
      </c>
      <c r="B19" s="34">
        <v>8</v>
      </c>
      <c r="C19" s="34">
        <v>15</v>
      </c>
      <c r="D19" s="34">
        <v>5</v>
      </c>
    </row>
    <row r="20" spans="1:4" x14ac:dyDescent="0.25">
      <c r="A20" s="2" t="str">
        <f>"To Haku kan"</f>
        <v>To Haku kan</v>
      </c>
      <c r="B20" s="34">
        <v>8</v>
      </c>
      <c r="C20" s="34">
        <v>15</v>
      </c>
      <c r="D20" s="34">
        <v>5</v>
      </c>
    </row>
    <row r="21" spans="1:4" x14ac:dyDescent="0.25">
      <c r="A21" s="2" t="str">
        <f>"Kiseki"</f>
        <v>Kiseki</v>
      </c>
      <c r="B21" s="34">
        <v>7</v>
      </c>
      <c r="C21" s="34">
        <v>19</v>
      </c>
      <c r="D21" s="34">
        <v>6</v>
      </c>
    </row>
    <row r="22" spans="1:4" x14ac:dyDescent="0.25">
      <c r="A22" s="2" t="s">
        <v>21</v>
      </c>
      <c r="B22" s="34">
        <v>6</v>
      </c>
      <c r="C22" s="34">
        <v>20</v>
      </c>
      <c r="D22" s="34">
        <v>4</v>
      </c>
    </row>
    <row r="23" spans="1:4" x14ac:dyDescent="0.25">
      <c r="A23" s="2" t="str">
        <f>"Rikidokan"</f>
        <v>Rikidokan</v>
      </c>
      <c r="B23" s="34">
        <v>6</v>
      </c>
      <c r="C23" s="34">
        <v>20</v>
      </c>
      <c r="D23" s="34">
        <v>4</v>
      </c>
    </row>
    <row r="24" spans="1:4" x14ac:dyDescent="0.25">
      <c r="A24" s="2" t="str">
        <f>"Judo Monde"</f>
        <v>Judo Monde</v>
      </c>
      <c r="B24" s="34">
        <v>6</v>
      </c>
      <c r="C24" s="34">
        <v>20</v>
      </c>
      <c r="D24" s="34">
        <v>5</v>
      </c>
    </row>
    <row r="25" spans="1:4" x14ac:dyDescent="0.25">
      <c r="A25" s="2" t="str">
        <f>"Beauport"</f>
        <v>Beauport</v>
      </c>
      <c r="B25" s="34">
        <v>5</v>
      </c>
      <c r="C25" s="34">
        <v>23</v>
      </c>
      <c r="D25" s="34">
        <v>1</v>
      </c>
    </row>
    <row r="26" spans="1:4" x14ac:dyDescent="0.25">
      <c r="A26" s="2" t="str">
        <f>"Budokan St-Laurent"</f>
        <v>Budokan St-Laurent</v>
      </c>
      <c r="B26" s="34">
        <v>5</v>
      </c>
      <c r="C26" s="34">
        <v>23</v>
      </c>
      <c r="D26" s="34">
        <v>1</v>
      </c>
    </row>
    <row r="27" spans="1:4" x14ac:dyDescent="0.25">
      <c r="A27" s="2" t="str">
        <f>"Olympique"</f>
        <v>Olympique</v>
      </c>
      <c r="B27" s="34">
        <v>5</v>
      </c>
      <c r="C27" s="34">
        <v>23</v>
      </c>
      <c r="D27" s="34">
        <v>3</v>
      </c>
    </row>
    <row r="28" spans="1:4" x14ac:dyDescent="0.25">
      <c r="A28" s="2" t="s">
        <v>23</v>
      </c>
      <c r="B28" s="34">
        <v>5</v>
      </c>
      <c r="C28" s="34">
        <v>23</v>
      </c>
      <c r="D28" s="34">
        <v>4</v>
      </c>
    </row>
    <row r="29" spans="1:4" x14ac:dyDescent="0.25">
      <c r="A29" s="2" t="s">
        <v>179</v>
      </c>
      <c r="B29" s="34">
        <v>4</v>
      </c>
      <c r="C29" s="34">
        <v>27</v>
      </c>
      <c r="D29" s="34">
        <v>1</v>
      </c>
    </row>
    <row r="30" spans="1:4" x14ac:dyDescent="0.25">
      <c r="A30" s="2" t="s">
        <v>10</v>
      </c>
      <c r="B30" s="34">
        <v>4</v>
      </c>
      <c r="C30" s="34">
        <v>27</v>
      </c>
      <c r="D30" s="34">
        <v>2</v>
      </c>
    </row>
    <row r="31" spans="1:4" x14ac:dyDescent="0.25">
      <c r="A31" s="2" t="s">
        <v>99</v>
      </c>
      <c r="B31" s="34">
        <v>4</v>
      </c>
      <c r="C31" s="34">
        <v>27</v>
      </c>
      <c r="D31" s="34">
        <v>3</v>
      </c>
    </row>
    <row r="32" spans="1:4" x14ac:dyDescent="0.25">
      <c r="A32" s="2" t="s">
        <v>54</v>
      </c>
      <c r="B32" s="34">
        <v>4</v>
      </c>
      <c r="C32" s="34">
        <v>27</v>
      </c>
      <c r="D32" s="34">
        <v>3</v>
      </c>
    </row>
    <row r="33" spans="1:4" x14ac:dyDescent="0.25">
      <c r="A33" s="2" t="str">
        <f>"St. Hyacinthe"</f>
        <v>St. Hyacinthe</v>
      </c>
      <c r="B33" s="34">
        <v>3</v>
      </c>
      <c r="C33" s="34">
        <v>31</v>
      </c>
      <c r="D33" s="34">
        <v>1</v>
      </c>
    </row>
    <row r="34" spans="1:4" x14ac:dyDescent="0.25">
      <c r="A34" s="2" t="s">
        <v>22</v>
      </c>
      <c r="B34" s="34">
        <v>3</v>
      </c>
      <c r="C34" s="34">
        <v>31</v>
      </c>
      <c r="D34" s="34">
        <v>2</v>
      </c>
    </row>
    <row r="35" spans="1:4" x14ac:dyDescent="0.25">
      <c r="A35" s="2" t="str">
        <f>"Bushidokan"</f>
        <v>Bushidokan</v>
      </c>
      <c r="B35" s="34">
        <v>3</v>
      </c>
      <c r="C35" s="34">
        <v>31</v>
      </c>
      <c r="D35" s="34">
        <v>2</v>
      </c>
    </row>
    <row r="36" spans="1:4" x14ac:dyDescent="0.25">
      <c r="A36" s="2" t="s">
        <v>7</v>
      </c>
      <c r="B36" s="34">
        <v>2</v>
      </c>
      <c r="C36" s="34">
        <v>34</v>
      </c>
      <c r="D36" s="34"/>
    </row>
    <row r="37" spans="1:4" x14ac:dyDescent="0.25">
      <c r="A37" s="2" t="s">
        <v>56</v>
      </c>
      <c r="B37" s="34">
        <v>2</v>
      </c>
      <c r="C37" s="34">
        <v>34</v>
      </c>
      <c r="D37" s="34"/>
    </row>
    <row r="38" spans="1:4" x14ac:dyDescent="0.25">
      <c r="A38" s="2" t="s">
        <v>16</v>
      </c>
      <c r="B38" s="34">
        <v>2</v>
      </c>
      <c r="C38" s="34">
        <v>34</v>
      </c>
      <c r="D38" s="34"/>
    </row>
    <row r="39" spans="1:4" x14ac:dyDescent="0.25">
      <c r="A39" s="2" t="s">
        <v>180</v>
      </c>
      <c r="B39" s="34">
        <v>2</v>
      </c>
      <c r="C39" s="34">
        <v>34</v>
      </c>
      <c r="D39" s="34"/>
    </row>
    <row r="40" spans="1:4" x14ac:dyDescent="0.25">
      <c r="A40" s="2" t="s">
        <v>103</v>
      </c>
      <c r="B40" s="34">
        <v>2</v>
      </c>
      <c r="C40" s="34">
        <v>34</v>
      </c>
      <c r="D40" s="34"/>
    </row>
    <row r="41" spans="1:4" x14ac:dyDescent="0.25">
      <c r="A41" s="2" t="str">
        <f>"St. Hubert"</f>
        <v>St. Hubert</v>
      </c>
      <c r="B41" s="34">
        <v>2</v>
      </c>
      <c r="C41" s="34">
        <v>34</v>
      </c>
      <c r="D41" s="34">
        <v>1</v>
      </c>
    </row>
    <row r="42" spans="1:4" x14ac:dyDescent="0.25">
      <c r="A42" s="2" t="str">
        <f>"Seiko"</f>
        <v>Seiko</v>
      </c>
      <c r="B42" s="34">
        <v>1</v>
      </c>
      <c r="C42" s="34">
        <v>40</v>
      </c>
      <c r="D42" s="34"/>
    </row>
    <row r="43" spans="1:4" x14ac:dyDescent="0.25">
      <c r="A43" s="2" t="s">
        <v>50</v>
      </c>
      <c r="B43" s="34">
        <v>1</v>
      </c>
      <c r="C43" s="34">
        <v>40</v>
      </c>
      <c r="D43" s="34"/>
    </row>
    <row r="44" spans="1:4" x14ac:dyDescent="0.25">
      <c r="A44" s="2" t="str">
        <f>"Lévis"</f>
        <v>Lévis</v>
      </c>
      <c r="B44" s="34">
        <v>1</v>
      </c>
      <c r="C44" s="34">
        <v>40</v>
      </c>
      <c r="D44" s="34"/>
    </row>
    <row r="45" spans="1:4" x14ac:dyDescent="0.25">
      <c r="A45" s="2" t="s">
        <v>51</v>
      </c>
      <c r="B45" s="34">
        <v>1</v>
      </c>
      <c r="C45" s="34">
        <v>40</v>
      </c>
      <c r="D45" s="34"/>
    </row>
    <row r="46" spans="1:4" x14ac:dyDescent="0.25">
      <c r="A46" s="2" t="s">
        <v>11</v>
      </c>
      <c r="B46" s="34">
        <v>1</v>
      </c>
      <c r="C46" s="34">
        <v>40</v>
      </c>
      <c r="D46" s="34"/>
    </row>
    <row r="47" spans="1:4" x14ac:dyDescent="0.25">
      <c r="A47" s="2" t="s">
        <v>20</v>
      </c>
      <c r="B47" s="34">
        <v>1</v>
      </c>
      <c r="C47" s="34">
        <v>40</v>
      </c>
      <c r="D47" s="34"/>
    </row>
    <row r="48" spans="1:4" x14ac:dyDescent="0.25">
      <c r="A48" s="2" t="s">
        <v>25</v>
      </c>
      <c r="B48" s="34">
        <v>1</v>
      </c>
      <c r="C48" s="34">
        <v>40</v>
      </c>
      <c r="D48" s="34"/>
    </row>
    <row r="49" spans="1:4" x14ac:dyDescent="0.25">
      <c r="A49" s="2" t="str">
        <f>"Fermont"</f>
        <v>Fermont</v>
      </c>
      <c r="B49" s="34">
        <v>1</v>
      </c>
      <c r="C49" s="34">
        <v>40</v>
      </c>
      <c r="D49" s="34"/>
    </row>
    <row r="50" spans="1:4" x14ac:dyDescent="0.25">
      <c r="A50" s="2" t="str">
        <f>"Port-Cartier"</f>
        <v>Port-Cartier</v>
      </c>
      <c r="B50" s="34">
        <v>1</v>
      </c>
      <c r="C50" s="34">
        <v>40</v>
      </c>
      <c r="D50" s="34"/>
    </row>
    <row r="51" spans="1:4" x14ac:dyDescent="0.25">
      <c r="A51" s="2" t="str">
        <f>"Kime-Waza/Do-Raku"</f>
        <v>Kime-Waza/Do-Raku</v>
      </c>
      <c r="B51" s="34"/>
      <c r="C51" s="34"/>
      <c r="D51" s="34"/>
    </row>
    <row r="52" spans="1:4" x14ac:dyDescent="0.25">
      <c r="A52" s="2" t="s">
        <v>64</v>
      </c>
      <c r="B52" s="34"/>
      <c r="C52" s="34"/>
      <c r="D52" s="34"/>
    </row>
    <row r="53" spans="1:4" x14ac:dyDescent="0.25">
      <c r="A53" s="2" t="str">
        <f>"Torii"</f>
        <v>Torii</v>
      </c>
      <c r="B53" s="34"/>
      <c r="C53" s="34"/>
      <c r="D53" s="34"/>
    </row>
    <row r="54" spans="1:4" x14ac:dyDescent="0.25">
      <c r="A54" s="2" t="s">
        <v>15</v>
      </c>
      <c r="B54" s="34"/>
      <c r="C54" s="34"/>
      <c r="D54" s="34"/>
    </row>
    <row r="55" spans="1:4" x14ac:dyDescent="0.25">
      <c r="A55" s="2" t="s">
        <v>5</v>
      </c>
      <c r="B55" s="34"/>
      <c r="C55" s="34"/>
      <c r="D55" s="34"/>
    </row>
    <row r="56" spans="1:4" x14ac:dyDescent="0.25">
      <c r="A56" s="2" t="str">
        <f>"St. Jean-Bosco"</f>
        <v>St. Jean-Bosco</v>
      </c>
      <c r="B56" s="34"/>
      <c r="C56" s="34"/>
      <c r="D56" s="34"/>
    </row>
    <row r="57" spans="1:4" x14ac:dyDescent="0.25">
      <c r="A57" s="2" t="str">
        <f>"Sept-Iles"</f>
        <v>Sept-Iles</v>
      </c>
      <c r="B57" s="34"/>
      <c r="C57" s="34"/>
      <c r="D57" s="34"/>
    </row>
    <row r="58" spans="1:4" x14ac:dyDescent="0.25">
      <c r="A58" s="2" t="s">
        <v>105</v>
      </c>
      <c r="B58" s="34"/>
      <c r="C58" s="34"/>
      <c r="D58" s="34"/>
    </row>
    <row r="59" spans="1:4" x14ac:dyDescent="0.25">
      <c r="A59" s="2" t="s">
        <v>4</v>
      </c>
      <c r="B59" s="34"/>
      <c r="C59" s="34"/>
      <c r="D59" s="34"/>
    </row>
    <row r="60" spans="1:4" x14ac:dyDescent="0.25">
      <c r="A60" s="2" t="str">
        <f>"Verdun"</f>
        <v>Verdun</v>
      </c>
      <c r="B60" s="34"/>
      <c r="C60" s="34"/>
      <c r="D60" s="34"/>
    </row>
    <row r="61" spans="1:4" x14ac:dyDescent="0.25">
      <c r="A61" s="2" t="str">
        <f>"St. Paul-l'Ermite"</f>
        <v>St. Paul-l'Ermite</v>
      </c>
      <c r="B61" s="34"/>
      <c r="C61" s="34"/>
      <c r="D61" s="34"/>
    </row>
    <row r="62" spans="1:4" x14ac:dyDescent="0.25">
      <c r="A62" s="2" t="s">
        <v>26</v>
      </c>
      <c r="B62" s="34"/>
      <c r="C62" s="34"/>
      <c r="D62" s="34"/>
    </row>
    <row r="63" spans="1:4" x14ac:dyDescent="0.25">
      <c r="A63" s="2" t="str">
        <f>"Ghishintaido"</f>
        <v>Ghishintaido</v>
      </c>
      <c r="B63" s="34"/>
      <c r="C63" s="34"/>
      <c r="D63" s="34"/>
    </row>
    <row r="64" spans="1:4" x14ac:dyDescent="0.25">
      <c r="A64" s="2" t="s">
        <v>32</v>
      </c>
      <c r="B64" s="34"/>
      <c r="C64" s="34"/>
      <c r="D64" s="34"/>
    </row>
    <row r="65" spans="1:4" x14ac:dyDescent="0.25">
      <c r="A65" s="2" t="s">
        <v>13</v>
      </c>
      <c r="B65" s="34"/>
      <c r="C65" s="34"/>
      <c r="D65" s="34"/>
    </row>
    <row r="66" spans="1:4" x14ac:dyDescent="0.25">
      <c r="A66" s="2" t="s">
        <v>57</v>
      </c>
      <c r="B66" s="34"/>
      <c r="C66" s="34"/>
      <c r="D66" s="34"/>
    </row>
    <row r="67" spans="1:4" x14ac:dyDescent="0.25">
      <c r="A67" s="2" t="s">
        <v>1</v>
      </c>
      <c r="B67" s="34"/>
      <c r="C67" s="34"/>
      <c r="D67" s="34"/>
    </row>
    <row r="68" spans="1:4" x14ac:dyDescent="0.25">
      <c r="A68" s="2" t="s">
        <v>52</v>
      </c>
      <c r="B68" s="34"/>
      <c r="C68" s="34"/>
      <c r="D68" s="34"/>
    </row>
    <row r="69" spans="1:4" x14ac:dyDescent="0.25">
      <c r="A69" s="2" t="s">
        <v>27</v>
      </c>
      <c r="B69" s="34"/>
      <c r="C69" s="34"/>
      <c r="D69" s="34"/>
    </row>
    <row r="70" spans="1:4" x14ac:dyDescent="0.25">
      <c r="A70" s="2" t="s">
        <v>28</v>
      </c>
      <c r="B70" s="34"/>
      <c r="C70" s="34"/>
      <c r="D70" s="34"/>
    </row>
    <row r="71" spans="1:4" x14ac:dyDescent="0.25">
      <c r="A71" s="2" t="s">
        <v>101</v>
      </c>
      <c r="B71" s="34"/>
      <c r="C71" s="34"/>
      <c r="D71" s="34"/>
    </row>
    <row r="72" spans="1:4" x14ac:dyDescent="0.25">
      <c r="A72" s="2" t="s">
        <v>178</v>
      </c>
      <c r="B72" s="34"/>
      <c r="C72" s="34"/>
      <c r="D72" s="34"/>
    </row>
    <row r="73" spans="1:4" x14ac:dyDescent="0.25">
      <c r="A73" s="2" t="s">
        <v>24</v>
      </c>
      <c r="B73" s="34"/>
      <c r="C73" s="34"/>
      <c r="D73" s="34"/>
    </row>
    <row r="74" spans="1:4" x14ac:dyDescent="0.25">
      <c r="A74" s="2" t="s">
        <v>181</v>
      </c>
      <c r="B74" s="34"/>
      <c r="C74" s="34"/>
      <c r="D74" s="34"/>
    </row>
    <row r="75" spans="1:4" x14ac:dyDescent="0.25">
      <c r="A75" s="2" t="s">
        <v>14</v>
      </c>
      <c r="B75" s="34"/>
      <c r="C75" s="34"/>
      <c r="D75" s="34"/>
    </row>
    <row r="76" spans="1:4" x14ac:dyDescent="0.25">
      <c r="A76" s="2" t="s">
        <v>30</v>
      </c>
      <c r="B76" s="34"/>
      <c r="C76" s="34"/>
      <c r="D76" s="34"/>
    </row>
    <row r="77" spans="1:4" x14ac:dyDescent="0.25">
      <c r="A77" s="2" t="s">
        <v>19</v>
      </c>
      <c r="B77" s="34"/>
      <c r="C77" s="34"/>
      <c r="D77" s="34"/>
    </row>
    <row r="78" spans="1:4" x14ac:dyDescent="0.25">
      <c r="A78" s="2" t="s">
        <v>58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4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1"/>
  <sheetViews>
    <sheetView zoomScale="140" zoomScaleNormal="140" workbookViewId="0">
      <selection activeCell="A4" sqref="A4"/>
    </sheetView>
  </sheetViews>
  <sheetFormatPr baseColWidth="10" defaultRowHeight="15" x14ac:dyDescent="0.25"/>
  <cols>
    <col min="1" max="1" width="30.85546875" customWidth="1"/>
    <col min="2" max="2" width="6.42578125" style="15" customWidth="1"/>
    <col min="3" max="3" width="5.28515625" style="15" bestFit="1" customWidth="1"/>
    <col min="4" max="4" width="12.140625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80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">
        <v>0</v>
      </c>
      <c r="B3" s="34">
        <v>29</v>
      </c>
      <c r="C3" s="34">
        <v>1</v>
      </c>
      <c r="D3" s="34">
        <v>17</v>
      </c>
    </row>
    <row r="4" spans="1:4" x14ac:dyDescent="0.25">
      <c r="A4" s="2" t="s">
        <v>181</v>
      </c>
      <c r="B4" s="34">
        <v>28</v>
      </c>
      <c r="C4" s="34">
        <v>2</v>
      </c>
      <c r="D4" s="34">
        <v>17</v>
      </c>
    </row>
    <row r="5" spans="1:4" x14ac:dyDescent="0.25">
      <c r="A5" s="2" t="s">
        <v>2</v>
      </c>
      <c r="B5" s="34">
        <v>11</v>
      </c>
      <c r="C5" s="34">
        <v>3</v>
      </c>
      <c r="D5" s="34">
        <v>4</v>
      </c>
    </row>
    <row r="6" spans="1:4" x14ac:dyDescent="0.25">
      <c r="A6" s="2" t="str">
        <f>"Olympique"</f>
        <v>Olympique</v>
      </c>
      <c r="B6" s="34">
        <v>10</v>
      </c>
      <c r="C6" s="34">
        <v>4</v>
      </c>
      <c r="D6" s="34">
        <v>6</v>
      </c>
    </row>
    <row r="7" spans="1:4" x14ac:dyDescent="0.25">
      <c r="A7" s="2" t="str">
        <f>"Shidokan"</f>
        <v>Shidokan</v>
      </c>
      <c r="B7" s="34">
        <v>9</v>
      </c>
      <c r="C7" s="34">
        <v>5</v>
      </c>
      <c r="D7" s="34">
        <v>3</v>
      </c>
    </row>
    <row r="8" spans="1:4" x14ac:dyDescent="0.25">
      <c r="A8" s="2" t="str">
        <f>"Albatros"</f>
        <v>Albatros</v>
      </c>
      <c r="B8" s="34">
        <v>9</v>
      </c>
      <c r="C8" s="34">
        <v>5</v>
      </c>
      <c r="D8" s="34">
        <v>5</v>
      </c>
    </row>
    <row r="9" spans="1:4" x14ac:dyDescent="0.25">
      <c r="A9" s="2" t="str">
        <f>"Judo Monde"</f>
        <v>Judo Monde</v>
      </c>
      <c r="B9" s="34">
        <v>8</v>
      </c>
      <c r="C9" s="34">
        <v>7</v>
      </c>
      <c r="D9" s="34">
        <v>5</v>
      </c>
    </row>
    <row r="10" spans="1:4" x14ac:dyDescent="0.25">
      <c r="A10" s="2" t="s">
        <v>50</v>
      </c>
      <c r="B10" s="34">
        <v>8</v>
      </c>
      <c r="C10" s="34">
        <v>7</v>
      </c>
      <c r="D10" s="34">
        <v>6</v>
      </c>
    </row>
    <row r="11" spans="1:4" x14ac:dyDescent="0.25">
      <c r="A11" s="2" t="s">
        <v>23</v>
      </c>
      <c r="B11" s="34">
        <v>8</v>
      </c>
      <c r="C11" s="34">
        <v>7</v>
      </c>
      <c r="D11" s="34">
        <v>5</v>
      </c>
    </row>
    <row r="12" spans="1:4" x14ac:dyDescent="0.25">
      <c r="A12" s="2" t="str">
        <f>"Seiko"</f>
        <v>Seiko</v>
      </c>
      <c r="B12" s="34">
        <v>7</v>
      </c>
      <c r="C12" s="34">
        <v>10</v>
      </c>
      <c r="D12" s="34">
        <v>4</v>
      </c>
    </row>
    <row r="13" spans="1:4" x14ac:dyDescent="0.25">
      <c r="A13" s="2" t="str">
        <f>"Baie-Comeau"</f>
        <v>Baie-Comeau</v>
      </c>
      <c r="B13" s="34">
        <v>6</v>
      </c>
      <c r="C13" s="34">
        <v>11</v>
      </c>
      <c r="D13" s="34">
        <v>5</v>
      </c>
    </row>
    <row r="14" spans="1:4" x14ac:dyDescent="0.25">
      <c r="A14" s="2" t="s">
        <v>13</v>
      </c>
      <c r="B14" s="34">
        <v>6</v>
      </c>
      <c r="C14" s="34">
        <v>11</v>
      </c>
      <c r="D14" s="34">
        <v>4</v>
      </c>
    </row>
    <row r="15" spans="1:4" x14ac:dyDescent="0.25">
      <c r="A15" s="2" t="s">
        <v>26</v>
      </c>
      <c r="B15" s="34">
        <v>6</v>
      </c>
      <c r="C15" s="34">
        <v>11</v>
      </c>
      <c r="D15" s="34">
        <v>4</v>
      </c>
    </row>
    <row r="16" spans="1:4" x14ac:dyDescent="0.25">
      <c r="A16" s="2" t="s">
        <v>6</v>
      </c>
      <c r="B16" s="34">
        <v>5</v>
      </c>
      <c r="C16" s="34">
        <v>14</v>
      </c>
      <c r="D16" s="34">
        <v>3</v>
      </c>
    </row>
    <row r="17" spans="1:4" x14ac:dyDescent="0.25">
      <c r="A17" s="2" t="str">
        <f>"Rikidokan"</f>
        <v>Rikidokan</v>
      </c>
      <c r="B17" s="34">
        <v>5</v>
      </c>
      <c r="C17" s="34">
        <v>14</v>
      </c>
      <c r="D17" s="34">
        <v>3</v>
      </c>
    </row>
    <row r="18" spans="1:4" x14ac:dyDescent="0.25">
      <c r="A18" s="2" t="str">
        <f>"St. Paul-l'Ermite"</f>
        <v>St. Paul-l'Ermite</v>
      </c>
      <c r="B18" s="34">
        <v>5</v>
      </c>
      <c r="C18" s="34">
        <v>14</v>
      </c>
      <c r="D18" s="34">
        <v>3</v>
      </c>
    </row>
    <row r="19" spans="1:4" x14ac:dyDescent="0.25">
      <c r="A19" s="2" t="s">
        <v>99</v>
      </c>
      <c r="B19" s="34">
        <v>5</v>
      </c>
      <c r="C19" s="34">
        <v>14</v>
      </c>
      <c r="D19" s="34">
        <v>4</v>
      </c>
    </row>
    <row r="20" spans="1:4" x14ac:dyDescent="0.25">
      <c r="A20" s="2" t="s">
        <v>22</v>
      </c>
      <c r="B20" s="34">
        <v>4</v>
      </c>
      <c r="C20" s="34">
        <v>18</v>
      </c>
      <c r="D20" s="34">
        <v>3</v>
      </c>
    </row>
    <row r="21" spans="1:4" x14ac:dyDescent="0.25">
      <c r="A21" s="2" t="s">
        <v>25</v>
      </c>
      <c r="B21" s="34">
        <v>4</v>
      </c>
      <c r="C21" s="34">
        <v>18</v>
      </c>
      <c r="D21" s="34">
        <v>1</v>
      </c>
    </row>
    <row r="22" spans="1:4" x14ac:dyDescent="0.25">
      <c r="A22" s="2" t="str">
        <f>"Kiseki"</f>
        <v>Kiseki</v>
      </c>
      <c r="B22" s="34">
        <v>4</v>
      </c>
      <c r="C22" s="34">
        <v>18</v>
      </c>
      <c r="D22" s="34">
        <v>1</v>
      </c>
    </row>
    <row r="23" spans="1:4" x14ac:dyDescent="0.25">
      <c r="A23" s="2" t="s">
        <v>10</v>
      </c>
      <c r="B23" s="34">
        <v>4</v>
      </c>
      <c r="C23" s="34">
        <v>18</v>
      </c>
      <c r="D23" s="34">
        <v>2</v>
      </c>
    </row>
    <row r="24" spans="1:4" x14ac:dyDescent="0.25">
      <c r="A24" s="2" t="s">
        <v>14</v>
      </c>
      <c r="B24" s="34">
        <v>4</v>
      </c>
      <c r="C24" s="34">
        <v>18</v>
      </c>
      <c r="D24" s="34">
        <v>3</v>
      </c>
    </row>
    <row r="25" spans="1:4" x14ac:dyDescent="0.25">
      <c r="A25" s="2" t="str">
        <f>"Bushidokan"</f>
        <v>Bushidokan</v>
      </c>
      <c r="B25" s="34">
        <v>4</v>
      </c>
      <c r="C25" s="34">
        <v>18</v>
      </c>
      <c r="D25" s="34">
        <v>1</v>
      </c>
    </row>
    <row r="26" spans="1:4" x14ac:dyDescent="0.25">
      <c r="A26" s="2" t="str">
        <f>"St. Hubert"</f>
        <v>St. Hubert</v>
      </c>
      <c r="B26" s="34">
        <v>4</v>
      </c>
      <c r="C26" s="34">
        <v>18</v>
      </c>
      <c r="D26" s="34">
        <v>2</v>
      </c>
    </row>
    <row r="27" spans="1:4" x14ac:dyDescent="0.25">
      <c r="A27" s="2" t="s">
        <v>105</v>
      </c>
      <c r="B27" s="34">
        <v>4</v>
      </c>
      <c r="C27" s="34">
        <v>18</v>
      </c>
      <c r="D27" s="34"/>
    </row>
    <row r="28" spans="1:4" x14ac:dyDescent="0.25">
      <c r="A28" s="2" t="s">
        <v>5</v>
      </c>
      <c r="B28" s="34">
        <v>3</v>
      </c>
      <c r="C28" s="34">
        <v>26</v>
      </c>
      <c r="D28" s="34">
        <v>2</v>
      </c>
    </row>
    <row r="29" spans="1:4" x14ac:dyDescent="0.25">
      <c r="A29" s="2" t="s">
        <v>20</v>
      </c>
      <c r="B29" s="34">
        <v>3</v>
      </c>
      <c r="C29" s="34">
        <v>26</v>
      </c>
      <c r="D29" s="34">
        <v>2</v>
      </c>
    </row>
    <row r="30" spans="1:4" x14ac:dyDescent="0.25">
      <c r="A30" s="2" t="str">
        <f>"St. Hyacinthe"</f>
        <v>St. Hyacinthe</v>
      </c>
      <c r="B30" s="34">
        <v>3</v>
      </c>
      <c r="C30" s="34">
        <v>26</v>
      </c>
      <c r="D30" s="34">
        <v>2</v>
      </c>
    </row>
    <row r="31" spans="1:4" x14ac:dyDescent="0.25">
      <c r="A31" s="2" t="str">
        <f>"To Haku kan"</f>
        <v>To Haku kan</v>
      </c>
      <c r="B31" s="34">
        <v>3</v>
      </c>
      <c r="C31" s="34">
        <v>26</v>
      </c>
      <c r="D31" s="34">
        <v>2</v>
      </c>
    </row>
    <row r="32" spans="1:4" x14ac:dyDescent="0.25">
      <c r="A32" s="2" t="s">
        <v>179</v>
      </c>
      <c r="B32" s="34">
        <v>3</v>
      </c>
      <c r="C32" s="34">
        <v>26</v>
      </c>
      <c r="D32" s="34">
        <v>2</v>
      </c>
    </row>
    <row r="33" spans="1:4" x14ac:dyDescent="0.25">
      <c r="A33" s="2" t="s">
        <v>16</v>
      </c>
      <c r="B33" s="34">
        <v>3</v>
      </c>
      <c r="C33" s="34">
        <v>26</v>
      </c>
      <c r="D33" s="34">
        <v>2</v>
      </c>
    </row>
    <row r="34" spans="1:4" x14ac:dyDescent="0.25">
      <c r="A34" s="2" t="s">
        <v>180</v>
      </c>
      <c r="B34" s="34">
        <v>2</v>
      </c>
      <c r="C34" s="34">
        <v>32</v>
      </c>
      <c r="D34" s="34">
        <v>1</v>
      </c>
    </row>
    <row r="35" spans="1:4" x14ac:dyDescent="0.25">
      <c r="A35" s="2" t="s">
        <v>21</v>
      </c>
      <c r="B35" s="34">
        <v>2</v>
      </c>
      <c r="C35" s="34">
        <v>32</v>
      </c>
      <c r="D35" s="34">
        <v>1</v>
      </c>
    </row>
    <row r="36" spans="1:4" x14ac:dyDescent="0.25">
      <c r="A36" s="2" t="str">
        <f>"Torii"</f>
        <v>Torii</v>
      </c>
      <c r="B36" s="34">
        <v>2</v>
      </c>
      <c r="C36" s="34">
        <v>32</v>
      </c>
      <c r="D36" s="34"/>
    </row>
    <row r="37" spans="1:4" x14ac:dyDescent="0.25">
      <c r="A37" s="2" t="str">
        <f>"Lévis"</f>
        <v>Lévis</v>
      </c>
      <c r="B37" s="34">
        <v>2</v>
      </c>
      <c r="C37" s="34">
        <v>32</v>
      </c>
      <c r="D37" s="34">
        <v>1</v>
      </c>
    </row>
    <row r="38" spans="1:4" x14ac:dyDescent="0.25">
      <c r="A38" s="2" t="s">
        <v>1</v>
      </c>
      <c r="B38" s="34">
        <v>2</v>
      </c>
      <c r="C38" s="34">
        <v>32</v>
      </c>
      <c r="D38" s="34">
        <v>1</v>
      </c>
    </row>
    <row r="39" spans="1:4" x14ac:dyDescent="0.25">
      <c r="A39" s="2" t="str">
        <f>"Beauport"</f>
        <v>Beauport</v>
      </c>
      <c r="B39" s="34">
        <v>1</v>
      </c>
      <c r="C39" s="34">
        <v>37</v>
      </c>
      <c r="D39" s="34"/>
    </row>
    <row r="40" spans="1:4" x14ac:dyDescent="0.25">
      <c r="A40" s="2" t="str">
        <f>"Haut-Richelieu"</f>
        <v>Haut-Richelieu</v>
      </c>
      <c r="B40" s="34">
        <v>1</v>
      </c>
      <c r="C40" s="34">
        <v>37</v>
      </c>
      <c r="D40" s="34"/>
    </row>
    <row r="41" spans="1:4" x14ac:dyDescent="0.25">
      <c r="A41" s="2" t="s">
        <v>19</v>
      </c>
      <c r="B41" s="34">
        <v>1</v>
      </c>
      <c r="C41" s="34">
        <v>37</v>
      </c>
      <c r="D41" s="34"/>
    </row>
    <row r="42" spans="1:4" x14ac:dyDescent="0.25">
      <c r="A42" s="2" t="s">
        <v>29</v>
      </c>
      <c r="B42" s="34">
        <v>1</v>
      </c>
      <c r="C42" s="34">
        <v>37</v>
      </c>
      <c r="D42" s="34"/>
    </row>
    <row r="43" spans="1:4" x14ac:dyDescent="0.25">
      <c r="A43" s="2" t="s">
        <v>9</v>
      </c>
      <c r="B43" s="34">
        <v>1</v>
      </c>
      <c r="C43" s="34">
        <v>37</v>
      </c>
      <c r="D43" s="34"/>
    </row>
    <row r="44" spans="1:4" x14ac:dyDescent="0.25">
      <c r="A44" s="2" t="s">
        <v>57</v>
      </c>
      <c r="B44" s="34">
        <v>1</v>
      </c>
      <c r="C44" s="34">
        <v>37</v>
      </c>
      <c r="D44" s="34"/>
    </row>
    <row r="45" spans="1:4" x14ac:dyDescent="0.25">
      <c r="A45" s="2" t="str">
        <f>"Budokan St-Laurent"</f>
        <v>Budokan St-Laurent</v>
      </c>
      <c r="B45" s="34">
        <v>1</v>
      </c>
      <c r="C45" s="34">
        <v>37</v>
      </c>
      <c r="D45" s="34"/>
    </row>
    <row r="46" spans="1:4" x14ac:dyDescent="0.25">
      <c r="A46" s="2" t="s">
        <v>27</v>
      </c>
      <c r="B46" s="34">
        <v>1</v>
      </c>
      <c r="C46" s="34">
        <v>37</v>
      </c>
      <c r="D46" s="34"/>
    </row>
    <row r="47" spans="1:4" x14ac:dyDescent="0.25">
      <c r="A47" s="2" t="str">
        <f>"Boucherville"</f>
        <v>Boucherville</v>
      </c>
      <c r="B47" s="34"/>
      <c r="C47" s="34"/>
      <c r="D47" s="34"/>
    </row>
    <row r="48" spans="1:4" x14ac:dyDescent="0.25">
      <c r="A48" s="2" t="s">
        <v>32</v>
      </c>
      <c r="B48" s="34"/>
      <c r="C48" s="34"/>
      <c r="D48" s="34"/>
    </row>
    <row r="49" spans="1:4" x14ac:dyDescent="0.25">
      <c r="A49" s="2" t="str">
        <f>"Blainville"</f>
        <v>Blainville</v>
      </c>
      <c r="B49" s="34"/>
      <c r="C49" s="34"/>
      <c r="D49" s="34"/>
    </row>
    <row r="50" spans="1:4" x14ac:dyDescent="0.25">
      <c r="A50" s="2" t="s">
        <v>30</v>
      </c>
      <c r="B50" s="34"/>
      <c r="C50" s="34"/>
      <c r="D50" s="34"/>
    </row>
    <row r="51" spans="1:4" x14ac:dyDescent="0.25">
      <c r="A51" s="2" t="str">
        <f>"Judo Beauce"</f>
        <v>Judo Beauce</v>
      </c>
      <c r="B51" s="34"/>
      <c r="C51" s="34"/>
      <c r="D51" s="34"/>
    </row>
    <row r="52" spans="1:4" x14ac:dyDescent="0.25">
      <c r="A52" s="2" t="s">
        <v>3</v>
      </c>
      <c r="B52" s="34"/>
      <c r="C52" s="34"/>
      <c r="D52" s="34"/>
    </row>
    <row r="53" spans="1:4" x14ac:dyDescent="0.25">
      <c r="A53" s="2" t="str">
        <f>"Fermont"</f>
        <v>Fermont</v>
      </c>
      <c r="B53" s="34"/>
      <c r="C53" s="34"/>
      <c r="D53" s="34"/>
    </row>
    <row r="54" spans="1:4" x14ac:dyDescent="0.25">
      <c r="A54" s="2" t="s">
        <v>58</v>
      </c>
      <c r="B54" s="34"/>
      <c r="C54" s="34"/>
      <c r="D54" s="34"/>
    </row>
    <row r="55" spans="1:4" x14ac:dyDescent="0.25">
      <c r="A55" s="2" t="s">
        <v>17</v>
      </c>
      <c r="B55" s="34"/>
      <c r="C55" s="34"/>
      <c r="D55" s="34"/>
    </row>
    <row r="56" spans="1:4" x14ac:dyDescent="0.25">
      <c r="A56" s="2" t="str">
        <f>"St. Léonard"</f>
        <v>St. Léonard</v>
      </c>
      <c r="B56" s="34"/>
      <c r="C56" s="34"/>
      <c r="D56" s="34"/>
    </row>
    <row r="57" spans="1:4" x14ac:dyDescent="0.25">
      <c r="A57" s="2" t="s">
        <v>12</v>
      </c>
      <c r="B57" s="34"/>
      <c r="C57" s="34"/>
      <c r="D57" s="34"/>
    </row>
    <row r="58" spans="1:4" x14ac:dyDescent="0.25">
      <c r="A58" s="2" t="s">
        <v>56</v>
      </c>
      <c r="B58" s="34"/>
      <c r="C58" s="34"/>
      <c r="D58" s="34"/>
    </row>
    <row r="59" spans="1:4" x14ac:dyDescent="0.25">
      <c r="A59" s="2" t="str">
        <f>"Port-Cartier"</f>
        <v>Port-Cartier</v>
      </c>
      <c r="B59" s="34"/>
      <c r="C59" s="34"/>
      <c r="D59" s="34"/>
    </row>
    <row r="60" spans="1:4" x14ac:dyDescent="0.25">
      <c r="A60" s="2" t="str">
        <f>"Kime-Waza/Do-Raku"</f>
        <v>Kime-Waza/Do-Raku</v>
      </c>
      <c r="B60" s="34"/>
      <c r="C60" s="34"/>
      <c r="D60" s="34"/>
    </row>
    <row r="61" spans="1:4" x14ac:dyDescent="0.25">
      <c r="A61" s="2" t="str">
        <f>"Perrot Shima"</f>
        <v>Perrot Shima</v>
      </c>
      <c r="B61" s="34"/>
      <c r="C61" s="34"/>
      <c r="D61" s="34"/>
    </row>
    <row r="62" spans="1:4" x14ac:dyDescent="0.25">
      <c r="A62" s="2" t="s">
        <v>54</v>
      </c>
      <c r="B62" s="34"/>
      <c r="C62" s="34"/>
      <c r="D62" s="34"/>
    </row>
    <row r="63" spans="1:4" x14ac:dyDescent="0.25">
      <c r="A63" s="2" t="s">
        <v>7</v>
      </c>
      <c r="B63" s="34"/>
      <c r="C63" s="34"/>
      <c r="D63" s="34"/>
    </row>
    <row r="64" spans="1:4" x14ac:dyDescent="0.25">
      <c r="A64" s="2" t="s">
        <v>103</v>
      </c>
      <c r="B64" s="34"/>
      <c r="C64" s="34"/>
      <c r="D64" s="34"/>
    </row>
    <row r="65" spans="1:4" x14ac:dyDescent="0.25">
      <c r="A65" s="2" t="s">
        <v>51</v>
      </c>
      <c r="B65" s="34"/>
      <c r="C65" s="34"/>
      <c r="D65" s="34"/>
    </row>
    <row r="66" spans="1:4" x14ac:dyDescent="0.25">
      <c r="A66" s="2" t="s">
        <v>11</v>
      </c>
      <c r="B66" s="34"/>
      <c r="C66" s="34"/>
      <c r="D66" s="34"/>
    </row>
    <row r="67" spans="1:4" x14ac:dyDescent="0.25">
      <c r="A67" s="2" t="s">
        <v>64</v>
      </c>
      <c r="B67" s="34"/>
      <c r="C67" s="34"/>
      <c r="D67" s="34"/>
    </row>
    <row r="68" spans="1:4" x14ac:dyDescent="0.25">
      <c r="A68" s="2" t="s">
        <v>15</v>
      </c>
      <c r="B68" s="34"/>
      <c r="C68" s="34"/>
      <c r="D68" s="34"/>
    </row>
    <row r="69" spans="1:4" x14ac:dyDescent="0.25">
      <c r="A69" s="2" t="str">
        <f>"St. Jean-Bosco"</f>
        <v>St. Jean-Bosco</v>
      </c>
      <c r="B69" s="34"/>
      <c r="C69" s="34"/>
      <c r="D69" s="34"/>
    </row>
    <row r="70" spans="1:4" x14ac:dyDescent="0.25">
      <c r="A70" s="2" t="str">
        <f>"Sept-Iles"</f>
        <v>Sept-Iles</v>
      </c>
      <c r="B70" s="34"/>
      <c r="C70" s="34"/>
      <c r="D70" s="34"/>
    </row>
    <row r="71" spans="1:4" x14ac:dyDescent="0.25">
      <c r="A71" s="2" t="s">
        <v>4</v>
      </c>
      <c r="B71" s="34"/>
      <c r="C71" s="34"/>
      <c r="D71" s="34"/>
    </row>
    <row r="72" spans="1:4" x14ac:dyDescent="0.25">
      <c r="A72" s="2" t="str">
        <f>"Verdun"</f>
        <v>Verdun</v>
      </c>
      <c r="B72" s="34"/>
      <c r="C72" s="34"/>
      <c r="D72" s="34"/>
    </row>
    <row r="73" spans="1:4" x14ac:dyDescent="0.25">
      <c r="A73" s="2" t="str">
        <f>"Ghishintaido"</f>
        <v>Ghishintaido</v>
      </c>
      <c r="B73" s="34"/>
      <c r="C73" s="34"/>
      <c r="D73" s="34"/>
    </row>
    <row r="74" spans="1:4" x14ac:dyDescent="0.25">
      <c r="A74" s="2" t="s">
        <v>52</v>
      </c>
      <c r="B74" s="34"/>
      <c r="C74" s="34"/>
      <c r="D74" s="34"/>
    </row>
    <row r="75" spans="1:4" x14ac:dyDescent="0.25">
      <c r="A75" s="2" t="s">
        <v>28</v>
      </c>
      <c r="B75" s="34"/>
      <c r="C75" s="34"/>
      <c r="D75" s="34"/>
    </row>
    <row r="76" spans="1:4" x14ac:dyDescent="0.25">
      <c r="A76" s="2" t="s">
        <v>101</v>
      </c>
      <c r="B76" s="34"/>
      <c r="C76" s="34"/>
      <c r="D76" s="34"/>
    </row>
    <row r="77" spans="1:4" x14ac:dyDescent="0.25">
      <c r="A77" s="2" t="s">
        <v>178</v>
      </c>
      <c r="B77" s="34"/>
      <c r="C77" s="34"/>
      <c r="D77" s="34"/>
    </row>
    <row r="78" spans="1:4" x14ac:dyDescent="0.25">
      <c r="A78" s="2" t="s">
        <v>24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5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1"/>
  <sheetViews>
    <sheetView zoomScale="130" zoomScaleNormal="130" workbookViewId="0">
      <selection activeCell="A8" sqref="A8"/>
    </sheetView>
  </sheetViews>
  <sheetFormatPr baseColWidth="10" defaultRowHeight="15" x14ac:dyDescent="0.25"/>
  <cols>
    <col min="1" max="1" width="31.5703125" customWidth="1"/>
    <col min="2" max="2" width="6.5703125" style="15" bestFit="1" customWidth="1"/>
    <col min="3" max="3" width="5.28515625" style="15" bestFit="1" customWidth="1"/>
    <col min="4" max="4" width="12.5703125" style="15" customWidth="1"/>
  </cols>
  <sheetData>
    <row r="1" spans="1:4" ht="15.75" x14ac:dyDescent="0.25">
      <c r="A1" s="77" t="s">
        <v>98</v>
      </c>
      <c r="B1" s="77"/>
      <c r="C1" s="77"/>
      <c r="D1" s="77"/>
    </row>
    <row r="2" spans="1:4" x14ac:dyDescent="0.25">
      <c r="A2" s="2" t="s">
        <v>81</v>
      </c>
      <c r="B2" s="38" t="s">
        <v>34</v>
      </c>
      <c r="C2" s="38" t="s">
        <v>35</v>
      </c>
      <c r="D2" s="38" t="s">
        <v>75</v>
      </c>
    </row>
    <row r="3" spans="1:4" x14ac:dyDescent="0.25">
      <c r="A3" s="2" t="str">
        <f>"Shidokan"</f>
        <v>Shidokan</v>
      </c>
      <c r="B3" s="34">
        <v>69</v>
      </c>
      <c r="C3" s="34">
        <v>1</v>
      </c>
      <c r="D3" s="34">
        <v>49</v>
      </c>
    </row>
    <row r="4" spans="1:4" x14ac:dyDescent="0.25">
      <c r="A4" s="2" t="s">
        <v>0</v>
      </c>
      <c r="B4" s="34">
        <v>30</v>
      </c>
      <c r="C4" s="34">
        <v>2</v>
      </c>
      <c r="D4" s="34">
        <v>21</v>
      </c>
    </row>
    <row r="5" spans="1:4" x14ac:dyDescent="0.25">
      <c r="A5" s="2" t="s">
        <v>17</v>
      </c>
      <c r="B5" s="34">
        <v>23</v>
      </c>
      <c r="C5" s="34">
        <v>3</v>
      </c>
      <c r="D5" s="34">
        <v>16</v>
      </c>
    </row>
    <row r="6" spans="1:4" x14ac:dyDescent="0.25">
      <c r="A6" s="2" t="s">
        <v>3</v>
      </c>
      <c r="B6" s="34">
        <v>20</v>
      </c>
      <c r="C6" s="34">
        <v>4</v>
      </c>
      <c r="D6" s="34">
        <v>15</v>
      </c>
    </row>
    <row r="7" spans="1:4" x14ac:dyDescent="0.25">
      <c r="A7" s="2" t="str">
        <f>"Kiseki"</f>
        <v>Kiseki</v>
      </c>
      <c r="B7" s="34">
        <v>18</v>
      </c>
      <c r="C7" s="34">
        <v>5</v>
      </c>
      <c r="D7" s="34">
        <v>8</v>
      </c>
    </row>
    <row r="8" spans="1:4" x14ac:dyDescent="0.25">
      <c r="A8" s="2" t="str">
        <f>"Boucherville"</f>
        <v>Boucherville</v>
      </c>
      <c r="B8" s="34">
        <v>13</v>
      </c>
      <c r="C8" s="34">
        <v>6</v>
      </c>
      <c r="D8" s="34">
        <v>9</v>
      </c>
    </row>
    <row r="9" spans="1:4" x14ac:dyDescent="0.25">
      <c r="A9" s="2" t="str">
        <f>"Blainville"</f>
        <v>Blainville</v>
      </c>
      <c r="B9" s="34">
        <v>12</v>
      </c>
      <c r="C9" s="34">
        <v>7</v>
      </c>
      <c r="D9" s="34">
        <v>6</v>
      </c>
    </row>
    <row r="10" spans="1:4" x14ac:dyDescent="0.25">
      <c r="A10" s="2" t="str">
        <f>"Beauport"</f>
        <v>Beauport</v>
      </c>
      <c r="B10" s="34">
        <v>11</v>
      </c>
      <c r="C10" s="34">
        <v>8</v>
      </c>
      <c r="D10" s="34">
        <v>4</v>
      </c>
    </row>
    <row r="11" spans="1:4" x14ac:dyDescent="0.25">
      <c r="A11" s="2" t="str">
        <f>"Olympique"</f>
        <v>Olympique</v>
      </c>
      <c r="B11" s="34">
        <v>10</v>
      </c>
      <c r="C11" s="34">
        <v>9</v>
      </c>
      <c r="D11" s="34">
        <v>6</v>
      </c>
    </row>
    <row r="12" spans="1:4" x14ac:dyDescent="0.25">
      <c r="A12" s="2" t="str">
        <f>"St. Léonard"</f>
        <v>St. Léonard</v>
      </c>
      <c r="B12" s="34">
        <v>10</v>
      </c>
      <c r="C12" s="34">
        <v>9</v>
      </c>
      <c r="D12" s="34">
        <v>5</v>
      </c>
    </row>
    <row r="13" spans="1:4" x14ac:dyDescent="0.25">
      <c r="A13" s="2" t="str">
        <f>"Judo Beauce"</f>
        <v>Judo Beauce</v>
      </c>
      <c r="B13" s="34">
        <v>7</v>
      </c>
      <c r="C13" s="34">
        <v>11</v>
      </c>
      <c r="D13" s="34">
        <v>4</v>
      </c>
    </row>
    <row r="14" spans="1:4" x14ac:dyDescent="0.25">
      <c r="A14" s="2" t="str">
        <f>"To Haku kan"</f>
        <v>To Haku kan</v>
      </c>
      <c r="B14" s="34">
        <v>7</v>
      </c>
      <c r="C14" s="34">
        <v>11</v>
      </c>
      <c r="D14" s="34">
        <v>2</v>
      </c>
    </row>
    <row r="15" spans="1:4" x14ac:dyDescent="0.25">
      <c r="A15" s="2" t="str">
        <f>"St. Hyacinthe"</f>
        <v>St. Hyacinthe</v>
      </c>
      <c r="B15" s="34">
        <v>6</v>
      </c>
      <c r="C15" s="34">
        <v>13</v>
      </c>
      <c r="D15" s="34">
        <v>5</v>
      </c>
    </row>
    <row r="16" spans="1:4" x14ac:dyDescent="0.25">
      <c r="A16" s="2" t="s">
        <v>12</v>
      </c>
      <c r="B16" s="34">
        <v>6</v>
      </c>
      <c r="C16" s="34">
        <v>13</v>
      </c>
      <c r="D16" s="34">
        <v>4</v>
      </c>
    </row>
    <row r="17" spans="1:4" x14ac:dyDescent="0.25">
      <c r="A17" s="2" t="s">
        <v>23</v>
      </c>
      <c r="B17" s="34">
        <v>5</v>
      </c>
      <c r="C17" s="34">
        <v>15</v>
      </c>
      <c r="D17" s="34">
        <v>3</v>
      </c>
    </row>
    <row r="18" spans="1:4" x14ac:dyDescent="0.25">
      <c r="A18" s="2" t="s">
        <v>26</v>
      </c>
      <c r="B18" s="34">
        <v>5</v>
      </c>
      <c r="C18" s="34">
        <v>15</v>
      </c>
      <c r="D18" s="34">
        <v>3</v>
      </c>
    </row>
    <row r="19" spans="1:4" x14ac:dyDescent="0.25">
      <c r="A19" s="2" t="s">
        <v>22</v>
      </c>
      <c r="B19" s="34">
        <v>4</v>
      </c>
      <c r="C19" s="34">
        <v>17</v>
      </c>
      <c r="D19" s="34">
        <v>2</v>
      </c>
    </row>
    <row r="20" spans="1:4" x14ac:dyDescent="0.25">
      <c r="A20" s="2" t="s">
        <v>2</v>
      </c>
      <c r="B20" s="34">
        <v>4</v>
      </c>
      <c r="C20" s="34">
        <v>17</v>
      </c>
      <c r="D20" s="34">
        <v>1</v>
      </c>
    </row>
    <row r="21" spans="1:4" x14ac:dyDescent="0.25">
      <c r="A21" s="2" t="s">
        <v>20</v>
      </c>
      <c r="B21" s="34">
        <v>4</v>
      </c>
      <c r="C21" s="34">
        <v>17</v>
      </c>
      <c r="D21" s="34">
        <v>1</v>
      </c>
    </row>
    <row r="22" spans="1:4" x14ac:dyDescent="0.25">
      <c r="A22" s="2" t="s">
        <v>29</v>
      </c>
      <c r="B22" s="34">
        <v>4</v>
      </c>
      <c r="C22" s="34">
        <v>17</v>
      </c>
      <c r="D22" s="34"/>
    </row>
    <row r="23" spans="1:4" x14ac:dyDescent="0.25">
      <c r="A23" s="2" t="s">
        <v>50</v>
      </c>
      <c r="B23" s="34">
        <v>4</v>
      </c>
      <c r="C23" s="34">
        <v>17</v>
      </c>
      <c r="D23" s="34"/>
    </row>
    <row r="24" spans="1:4" x14ac:dyDescent="0.25">
      <c r="A24" s="2" t="s">
        <v>57</v>
      </c>
      <c r="B24" s="34">
        <v>3</v>
      </c>
      <c r="C24" s="34">
        <v>22</v>
      </c>
      <c r="D24" s="34">
        <v>2</v>
      </c>
    </row>
    <row r="25" spans="1:4" x14ac:dyDescent="0.25">
      <c r="A25" s="2" t="s">
        <v>9</v>
      </c>
      <c r="B25" s="34">
        <v>3</v>
      </c>
      <c r="C25" s="34">
        <v>22</v>
      </c>
      <c r="D25" s="34">
        <v>1</v>
      </c>
    </row>
    <row r="26" spans="1:4" x14ac:dyDescent="0.25">
      <c r="A26" s="2" t="str">
        <f>"Haut-Richelieu"</f>
        <v>Haut-Richelieu</v>
      </c>
      <c r="B26" s="34">
        <v>3</v>
      </c>
      <c r="C26" s="34">
        <v>22</v>
      </c>
      <c r="D26" s="34">
        <v>1</v>
      </c>
    </row>
    <row r="27" spans="1:4" x14ac:dyDescent="0.25">
      <c r="A27" s="2" t="s">
        <v>10</v>
      </c>
      <c r="B27" s="34">
        <v>3</v>
      </c>
      <c r="C27" s="34">
        <v>22</v>
      </c>
      <c r="D27" s="34">
        <v>1</v>
      </c>
    </row>
    <row r="28" spans="1:4" x14ac:dyDescent="0.25">
      <c r="A28" s="2" t="s">
        <v>25</v>
      </c>
      <c r="B28" s="34">
        <v>3</v>
      </c>
      <c r="C28" s="34">
        <v>22</v>
      </c>
      <c r="D28" s="34"/>
    </row>
    <row r="29" spans="1:4" x14ac:dyDescent="0.25">
      <c r="A29" s="2" t="str">
        <f>"Baie-Comeau"</f>
        <v>Baie-Comeau</v>
      </c>
      <c r="B29" s="34">
        <v>3</v>
      </c>
      <c r="C29" s="34">
        <v>22</v>
      </c>
      <c r="D29" s="34"/>
    </row>
    <row r="30" spans="1:4" x14ac:dyDescent="0.25">
      <c r="A30" s="2" t="s">
        <v>6</v>
      </c>
      <c r="B30" s="34">
        <v>2</v>
      </c>
      <c r="C30" s="34">
        <v>28</v>
      </c>
      <c r="D30" s="34">
        <v>1</v>
      </c>
    </row>
    <row r="31" spans="1:4" x14ac:dyDescent="0.25">
      <c r="A31" s="2" t="s">
        <v>21</v>
      </c>
      <c r="B31" s="34">
        <v>2</v>
      </c>
      <c r="C31" s="34">
        <v>28</v>
      </c>
      <c r="D31" s="34">
        <v>1</v>
      </c>
    </row>
    <row r="32" spans="1:4" x14ac:dyDescent="0.25">
      <c r="A32" s="2" t="s">
        <v>179</v>
      </c>
      <c r="B32" s="34">
        <v>2</v>
      </c>
      <c r="C32" s="34">
        <v>28</v>
      </c>
      <c r="D32" s="34">
        <v>1</v>
      </c>
    </row>
    <row r="33" spans="1:4" x14ac:dyDescent="0.25">
      <c r="A33" s="2" t="str">
        <f>"Seiko"</f>
        <v>Seiko</v>
      </c>
      <c r="B33" s="34">
        <v>2</v>
      </c>
      <c r="C33" s="34">
        <v>28</v>
      </c>
      <c r="D33" s="34">
        <v>1</v>
      </c>
    </row>
    <row r="34" spans="1:4" x14ac:dyDescent="0.25">
      <c r="A34" s="2" t="s">
        <v>16</v>
      </c>
      <c r="B34" s="34">
        <v>2</v>
      </c>
      <c r="C34" s="34">
        <v>28</v>
      </c>
      <c r="D34" s="34"/>
    </row>
    <row r="35" spans="1:4" x14ac:dyDescent="0.25">
      <c r="A35" s="2" t="str">
        <f>"Torii"</f>
        <v>Torii</v>
      </c>
      <c r="B35" s="34">
        <v>2</v>
      </c>
      <c r="C35" s="34">
        <v>28</v>
      </c>
      <c r="D35" s="34"/>
    </row>
    <row r="36" spans="1:4" x14ac:dyDescent="0.25">
      <c r="A36" s="2" t="s">
        <v>181</v>
      </c>
      <c r="B36" s="34">
        <v>2</v>
      </c>
      <c r="C36" s="34">
        <v>28</v>
      </c>
      <c r="D36" s="34"/>
    </row>
    <row r="37" spans="1:4" x14ac:dyDescent="0.25">
      <c r="A37" s="2" t="s">
        <v>30</v>
      </c>
      <c r="B37" s="34">
        <v>2</v>
      </c>
      <c r="C37" s="34">
        <v>28</v>
      </c>
      <c r="D37" s="34"/>
    </row>
    <row r="38" spans="1:4" x14ac:dyDescent="0.25">
      <c r="A38" s="2" t="str">
        <f>"Albatros"</f>
        <v>Albatros</v>
      </c>
      <c r="B38" s="34">
        <v>1</v>
      </c>
      <c r="C38" s="34">
        <v>36</v>
      </c>
      <c r="D38" s="34"/>
    </row>
    <row r="39" spans="1:4" x14ac:dyDescent="0.25">
      <c r="A39" s="2" t="str">
        <f>"Rikidokan"</f>
        <v>Rikidokan</v>
      </c>
      <c r="B39" s="34">
        <v>1</v>
      </c>
      <c r="C39" s="34">
        <v>36</v>
      </c>
      <c r="D39" s="34"/>
    </row>
    <row r="40" spans="1:4" x14ac:dyDescent="0.25">
      <c r="A40" s="2" t="str">
        <f>"Judo Monde"</f>
        <v>Judo Monde</v>
      </c>
      <c r="B40" s="34">
        <v>1</v>
      </c>
      <c r="C40" s="34">
        <v>36</v>
      </c>
      <c r="D40" s="34"/>
    </row>
    <row r="41" spans="1:4" x14ac:dyDescent="0.25">
      <c r="A41" s="2" t="s">
        <v>56</v>
      </c>
      <c r="B41" s="34">
        <v>1</v>
      </c>
      <c r="C41" s="34">
        <v>36</v>
      </c>
      <c r="D41" s="34"/>
    </row>
    <row r="42" spans="1:4" x14ac:dyDescent="0.25">
      <c r="A42" s="2" t="str">
        <f>"Fermont"</f>
        <v>Fermont</v>
      </c>
      <c r="B42" s="34">
        <v>1</v>
      </c>
      <c r="C42" s="34">
        <v>36</v>
      </c>
      <c r="D42" s="34"/>
    </row>
    <row r="43" spans="1:4" x14ac:dyDescent="0.25">
      <c r="A43" s="2" t="str">
        <f>"Port-Cartier"</f>
        <v>Port-Cartier</v>
      </c>
      <c r="B43" s="34">
        <v>1</v>
      </c>
      <c r="C43" s="34">
        <v>36</v>
      </c>
      <c r="D43" s="34"/>
    </row>
    <row r="44" spans="1:4" x14ac:dyDescent="0.25">
      <c r="A44" s="2" t="str">
        <f>"Kime-Waza/Do-Raku"</f>
        <v>Kime-Waza/Do-Raku</v>
      </c>
      <c r="B44" s="34">
        <v>1</v>
      </c>
      <c r="C44" s="34">
        <v>36</v>
      </c>
      <c r="D44" s="34"/>
    </row>
    <row r="45" spans="1:4" x14ac:dyDescent="0.25">
      <c r="A45" s="2" t="s">
        <v>5</v>
      </c>
      <c r="B45" s="34">
        <v>1</v>
      </c>
      <c r="C45" s="34">
        <v>36</v>
      </c>
      <c r="D45" s="34"/>
    </row>
    <row r="46" spans="1:4" x14ac:dyDescent="0.25">
      <c r="A46" s="2" t="str">
        <f>"St. Paul-l'Ermite"</f>
        <v>St. Paul-l'Ermite</v>
      </c>
      <c r="B46" s="34">
        <v>1</v>
      </c>
      <c r="C46" s="34">
        <v>36</v>
      </c>
      <c r="D46" s="34"/>
    </row>
    <row r="47" spans="1:4" x14ac:dyDescent="0.25">
      <c r="A47" s="2" t="s">
        <v>14</v>
      </c>
      <c r="B47" s="34">
        <v>1</v>
      </c>
      <c r="C47" s="34">
        <v>36</v>
      </c>
      <c r="D47" s="34"/>
    </row>
    <row r="48" spans="1:4" x14ac:dyDescent="0.25">
      <c r="A48" s="2" t="str">
        <f>"Perrot Shima"</f>
        <v>Perrot Shima</v>
      </c>
      <c r="B48" s="34"/>
      <c r="C48" s="34"/>
      <c r="D48" s="34"/>
    </row>
    <row r="49" spans="1:4" x14ac:dyDescent="0.25">
      <c r="A49" s="2" t="str">
        <f>"Budokan St-Laurent"</f>
        <v>Budokan St-Laurent</v>
      </c>
      <c r="B49" s="34"/>
      <c r="C49" s="34"/>
      <c r="D49" s="34"/>
    </row>
    <row r="50" spans="1:4" x14ac:dyDescent="0.25">
      <c r="A50" s="2" t="s">
        <v>99</v>
      </c>
      <c r="B50" s="34"/>
      <c r="C50" s="34"/>
      <c r="D50" s="34"/>
    </row>
    <row r="51" spans="1:4" x14ac:dyDescent="0.25">
      <c r="A51" s="2" t="s">
        <v>54</v>
      </c>
      <c r="B51" s="34"/>
      <c r="C51" s="34"/>
      <c r="D51" s="34"/>
    </row>
    <row r="52" spans="1:4" x14ac:dyDescent="0.25">
      <c r="A52" s="2" t="str">
        <f>"Bushidokan"</f>
        <v>Bushidokan</v>
      </c>
      <c r="B52" s="34"/>
      <c r="C52" s="34"/>
      <c r="D52" s="34"/>
    </row>
    <row r="53" spans="1:4" x14ac:dyDescent="0.25">
      <c r="A53" s="2" t="s">
        <v>7</v>
      </c>
      <c r="B53" s="34"/>
      <c r="C53" s="34"/>
      <c r="D53" s="34"/>
    </row>
    <row r="54" spans="1:4" x14ac:dyDescent="0.25">
      <c r="A54" s="2" t="s">
        <v>180</v>
      </c>
      <c r="B54" s="34"/>
      <c r="C54" s="34"/>
      <c r="D54" s="34"/>
    </row>
    <row r="55" spans="1:4" x14ac:dyDescent="0.25">
      <c r="A55" s="2" t="s">
        <v>103</v>
      </c>
      <c r="B55" s="34"/>
      <c r="C55" s="34"/>
      <c r="D55" s="34"/>
    </row>
    <row r="56" spans="1:4" x14ac:dyDescent="0.25">
      <c r="A56" s="2" t="str">
        <f>"St. Hubert"</f>
        <v>St. Hubert</v>
      </c>
      <c r="B56" s="34"/>
      <c r="C56" s="34"/>
      <c r="D56" s="34"/>
    </row>
    <row r="57" spans="1:4" x14ac:dyDescent="0.25">
      <c r="A57" s="2" t="str">
        <f>"Lévis"</f>
        <v>Lévis</v>
      </c>
      <c r="B57" s="34"/>
      <c r="C57" s="34"/>
      <c r="D57" s="34"/>
    </row>
    <row r="58" spans="1:4" x14ac:dyDescent="0.25">
      <c r="A58" s="2" t="s">
        <v>51</v>
      </c>
      <c r="B58" s="34"/>
      <c r="C58" s="34"/>
      <c r="D58" s="34"/>
    </row>
    <row r="59" spans="1:4" x14ac:dyDescent="0.25">
      <c r="A59" s="2" t="s">
        <v>11</v>
      </c>
      <c r="B59" s="34"/>
      <c r="C59" s="34"/>
      <c r="D59" s="34"/>
    </row>
    <row r="60" spans="1:4" x14ac:dyDescent="0.25">
      <c r="A60" s="2" t="s">
        <v>64</v>
      </c>
      <c r="B60" s="34"/>
      <c r="C60" s="34"/>
      <c r="D60" s="34"/>
    </row>
    <row r="61" spans="1:4" x14ac:dyDescent="0.25">
      <c r="A61" s="2" t="s">
        <v>15</v>
      </c>
      <c r="B61" s="34"/>
      <c r="C61" s="34"/>
      <c r="D61" s="34"/>
    </row>
    <row r="62" spans="1:4" x14ac:dyDescent="0.25">
      <c r="A62" s="2" t="str">
        <f>"St. Jean-Bosco"</f>
        <v>St. Jean-Bosco</v>
      </c>
      <c r="B62" s="34"/>
      <c r="C62" s="34"/>
      <c r="D62" s="34"/>
    </row>
    <row r="63" spans="1:4" x14ac:dyDescent="0.25">
      <c r="A63" s="2" t="str">
        <f>"Sept-Iles"</f>
        <v>Sept-Iles</v>
      </c>
      <c r="B63" s="34"/>
      <c r="C63" s="34"/>
      <c r="D63" s="34"/>
    </row>
    <row r="64" spans="1:4" x14ac:dyDescent="0.25">
      <c r="A64" s="2" t="s">
        <v>105</v>
      </c>
      <c r="B64" s="34"/>
      <c r="C64" s="34"/>
      <c r="D64" s="34"/>
    </row>
    <row r="65" spans="1:4" x14ac:dyDescent="0.25">
      <c r="A65" s="2" t="s">
        <v>4</v>
      </c>
      <c r="B65" s="34"/>
      <c r="C65" s="34"/>
      <c r="D65" s="34"/>
    </row>
    <row r="66" spans="1:4" x14ac:dyDescent="0.25">
      <c r="A66" s="2" t="str">
        <f>"Verdun"</f>
        <v>Verdun</v>
      </c>
      <c r="B66" s="34"/>
      <c r="C66" s="34"/>
      <c r="D66" s="34"/>
    </row>
    <row r="67" spans="1:4" x14ac:dyDescent="0.25">
      <c r="A67" s="2" t="str">
        <f>"Ghishintaido"</f>
        <v>Ghishintaido</v>
      </c>
      <c r="B67" s="34"/>
      <c r="C67" s="34"/>
      <c r="D67" s="34"/>
    </row>
    <row r="68" spans="1:4" x14ac:dyDescent="0.25">
      <c r="A68" s="2" t="s">
        <v>32</v>
      </c>
      <c r="B68" s="34"/>
      <c r="C68" s="34"/>
      <c r="D68" s="34"/>
    </row>
    <row r="69" spans="1:4" x14ac:dyDescent="0.25">
      <c r="A69" s="2" t="s">
        <v>13</v>
      </c>
      <c r="B69" s="34"/>
      <c r="C69" s="34"/>
      <c r="D69" s="34"/>
    </row>
    <row r="70" spans="1:4" x14ac:dyDescent="0.25">
      <c r="A70" s="2" t="s">
        <v>1</v>
      </c>
      <c r="B70" s="34"/>
      <c r="C70" s="34"/>
      <c r="D70" s="34"/>
    </row>
    <row r="71" spans="1:4" x14ac:dyDescent="0.25">
      <c r="A71" s="2" t="s">
        <v>52</v>
      </c>
      <c r="B71" s="34"/>
      <c r="C71" s="34"/>
      <c r="D71" s="34"/>
    </row>
    <row r="72" spans="1:4" x14ac:dyDescent="0.25">
      <c r="A72" s="2" t="s">
        <v>27</v>
      </c>
      <c r="B72" s="34"/>
      <c r="C72" s="34"/>
      <c r="D72" s="34"/>
    </row>
    <row r="73" spans="1:4" x14ac:dyDescent="0.25">
      <c r="A73" s="2" t="s">
        <v>28</v>
      </c>
      <c r="B73" s="34"/>
      <c r="C73" s="34"/>
      <c r="D73" s="34"/>
    </row>
    <row r="74" spans="1:4" x14ac:dyDescent="0.25">
      <c r="A74" s="2" t="s">
        <v>101</v>
      </c>
      <c r="B74" s="34"/>
      <c r="C74" s="34"/>
      <c r="D74" s="34"/>
    </row>
    <row r="75" spans="1:4" x14ac:dyDescent="0.25">
      <c r="A75" s="2" t="s">
        <v>178</v>
      </c>
      <c r="B75" s="34"/>
      <c r="C75" s="34"/>
      <c r="D75" s="34"/>
    </row>
    <row r="76" spans="1:4" x14ac:dyDescent="0.25">
      <c r="A76" s="2" t="s">
        <v>24</v>
      </c>
      <c r="B76" s="34"/>
      <c r="C76" s="34"/>
      <c r="D76" s="34"/>
    </row>
    <row r="77" spans="1:4" x14ac:dyDescent="0.25">
      <c r="A77" s="2" t="s">
        <v>19</v>
      </c>
      <c r="B77" s="34"/>
      <c r="C77" s="34"/>
      <c r="D77" s="34"/>
    </row>
    <row r="78" spans="1:4" x14ac:dyDescent="0.25">
      <c r="A78" s="2" t="s">
        <v>58</v>
      </c>
      <c r="B78" s="34"/>
      <c r="C78" s="34"/>
      <c r="D78" s="34"/>
    </row>
    <row r="79" spans="1:4" x14ac:dyDescent="0.25">
      <c r="A79" s="2" t="s">
        <v>104</v>
      </c>
      <c r="B79" s="34"/>
      <c r="C79" s="34"/>
      <c r="D79" s="34"/>
    </row>
    <row r="80" spans="1:4" x14ac:dyDescent="0.25">
      <c r="A80" s="2" t="s">
        <v>63</v>
      </c>
      <c r="B80" s="34"/>
      <c r="C80" s="34"/>
      <c r="D80" s="34"/>
    </row>
    <row r="81" spans="1:4" x14ac:dyDescent="0.25">
      <c r="A81" s="2" t="s">
        <v>53</v>
      </c>
      <c r="B81" s="34"/>
      <c r="C81" s="34"/>
      <c r="D81" s="34"/>
    </row>
    <row r="82" spans="1:4" x14ac:dyDescent="0.25">
      <c r="A82" s="2" t="s">
        <v>31</v>
      </c>
      <c r="B82" s="34"/>
      <c r="C82" s="34"/>
      <c r="D82" s="34"/>
    </row>
    <row r="83" spans="1:4" x14ac:dyDescent="0.25">
      <c r="A83" s="2" t="s">
        <v>55</v>
      </c>
      <c r="B83" s="34"/>
      <c r="C83" s="34"/>
      <c r="D83" s="34"/>
    </row>
    <row r="84" spans="1:4" x14ac:dyDescent="0.25">
      <c r="A84" s="2" t="s">
        <v>8</v>
      </c>
      <c r="B84" s="34"/>
      <c r="C84" s="34"/>
      <c r="D84" s="34"/>
    </row>
    <row r="85" spans="1:4" x14ac:dyDescent="0.25">
      <c r="A85" s="2" t="s">
        <v>33</v>
      </c>
      <c r="B85" s="34"/>
      <c r="C85" s="34"/>
      <c r="D85" s="34"/>
    </row>
    <row r="86" spans="1:4" x14ac:dyDescent="0.25">
      <c r="A86" s="2" t="s">
        <v>40</v>
      </c>
      <c r="B86" s="34"/>
      <c r="C86" s="34"/>
      <c r="D86" s="34"/>
    </row>
    <row r="87" spans="1:4" x14ac:dyDescent="0.25">
      <c r="A87" s="2" t="s">
        <v>59</v>
      </c>
      <c r="B87" s="34"/>
      <c r="C87" s="34"/>
      <c r="D87" s="34"/>
    </row>
    <row r="88" spans="1:4" x14ac:dyDescent="0.25">
      <c r="A88" s="2" t="str">
        <f>"Shawinigan"</f>
        <v>Shawinigan</v>
      </c>
      <c r="B88" s="34"/>
      <c r="C88" s="34"/>
      <c r="D88" s="34"/>
    </row>
    <row r="89" spans="1:4" x14ac:dyDescent="0.25">
      <c r="A89" s="2" t="s">
        <v>60</v>
      </c>
      <c r="B89" s="34"/>
      <c r="C89" s="34"/>
      <c r="D89" s="34"/>
    </row>
    <row r="90" spans="1:4" x14ac:dyDescent="0.25">
      <c r="A90" s="2" t="s">
        <v>61</v>
      </c>
      <c r="B90" s="34"/>
      <c r="C90" s="34"/>
      <c r="D90" s="34"/>
    </row>
    <row r="91" spans="1:4" x14ac:dyDescent="0.25">
      <c r="A91" s="2" t="s">
        <v>18</v>
      </c>
      <c r="B91" s="34"/>
      <c r="C91" s="34"/>
      <c r="D91" s="34"/>
    </row>
  </sheetData>
  <autoFilter ref="A2:D2" xr:uid="{00000000-0001-0000-0600-000000000000}">
    <sortState xmlns:xlrd2="http://schemas.microsoft.com/office/spreadsheetml/2017/richdata2" ref="A3:D91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calcul</vt:lpstr>
      <vt:lpstr>class. total+comparatif</vt:lpstr>
      <vt:lpstr>classement top10</vt:lpstr>
      <vt:lpstr>classement U12</vt:lpstr>
      <vt:lpstr>classement U14</vt:lpstr>
      <vt:lpstr>Classement U16</vt:lpstr>
      <vt:lpstr>classement U18</vt:lpstr>
      <vt:lpstr>U21sen recreatif</vt:lpstr>
      <vt:lpstr>U21sen elite</vt:lpstr>
      <vt:lpstr>ne waza</vt:lpstr>
      <vt:lpstr>veteran</vt:lpstr>
    </vt:vector>
  </TitlesOfParts>
  <Company>Judo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Noel</dc:creator>
  <cp:lastModifiedBy>Licences Judo</cp:lastModifiedBy>
  <cp:lastPrinted>2024-03-27T15:11:02Z</cp:lastPrinted>
  <dcterms:created xsi:type="dcterms:W3CDTF">2022-04-06T23:46:37Z</dcterms:created>
  <dcterms:modified xsi:type="dcterms:W3CDTF">2024-03-27T15:11:48Z</dcterms:modified>
</cp:coreProperties>
</file>